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60" windowWidth="15225" windowHeight="432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<sst xmlns="http://schemas.openxmlformats.org/spreadsheetml/2006/main" count="352" uniqueCount="209">
  <si>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</si>
  <si>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</si>
  <si>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</si>
  <si>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</si>
  <si>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</si>
  <si>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</si>
  <si>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</si>
  <si>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</si>
  <si>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</si>
  <si>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</si>
  <si>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</si>
  <si>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</si>
  <si>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</si>
  <si>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</si>
  <si>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</si>
  <si>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</si>
  <si>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</si>
  <si>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</si>
  <si>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</si>
  <si>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</si>
  <si>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</si>
  <si>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</si>
  <si>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</si>
  <si>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</si>
  <si>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</si>
  <si>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</si>
  <si>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</si>
  <si>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</si>
  <si>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</si>
  <si>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</si>
  <si>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</si>
  <si>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</si>
  <si>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</si>
  <si>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</si>
  <si>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</si>
  <si>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</si>
  <si>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</si>
  <si>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</si>
  <si>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</si>
  <si>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</si>
  <si>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</si>
  <si>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</si>
  <si>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</si>
  <si>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</si>
  <si>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</si>
  <si>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</si>
  <si>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</si>
  <si>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</si>
  <si>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</si>
  <si>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</si>
  <si>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</si>
  <si>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</si>
  <si>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</si>
  <si>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</si>
  <si>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</si>
  <si>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</si>
  <si>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</si>
  <si>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</si>
  <si>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</si>
  <si>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</si>
  <si>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</si>
  <si>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</si>
  <si>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</si>
  <si>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</si>
  <si>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</si>
  <si>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</si>
  <si>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</si>
  <si>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</si>
  <si>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</si>
  <si>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</si>
  <si>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</si>
  <si>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</si>
  <si>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</si>
  <si>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</si>
  <si>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</si>
  <si>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</si>
  <si>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</si>
  <si>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</si>
  <si>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</si>
  <si>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</si>
  <si>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</si>
  <si>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</si>
  <si>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</si>
  <si>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</si>
  <si>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</si>
  <si>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</si>
  <si>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</si>
  <si>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</si>
  <si>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</si>
  <si>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</si>
  <si>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</si>
  <si>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</si>
  <si>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</si>
  <si>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</si>
  <si>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</si>
  <si>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</si>
  <si>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</si>
  <si>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</si>
  <si>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</si>
  <si>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</si>
  <si>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</si>
  <si>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</si>
  <si>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</si>
  <si>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</si>
  <si>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</si>
  <si>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</si>
  <si>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</si>
  <si>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</si>
  <si>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</si>
  <si>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</si>
  <si>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</si>
  <si>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</si>
  <si>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</si>
  <si>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</si>
  <si>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</si>
  <si>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</si>
  <si>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</si>
  <si>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</si>
  <si>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</si>
  <si>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</si>
  <si>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</si>
  <si>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</si>
  <si>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</si>
  <si>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</si>
  <si>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</si>
  <si>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</si>
  <si>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</si>
  <si>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</si>
  <si>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</si>
  <si>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</si>
  <si>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</si>
  <si>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</si>
  <si>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</si>
  <si>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</si>
  <si>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</si>
  <si>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</si>
  <si>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</si>
  <si>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</si>
  <si>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</si>
  <si>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</si>
  <si>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</si>
  <si>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</si>
  <si>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</si>
  <si>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</si>
  <si>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</si>
  <si>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</si>
  <si>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</si>
  <si>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</si>
  <si>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</si>
  <si>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</si>
  <si>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</si>
  <si>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</si>
  <si>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</si>
  <si>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</si>
  <si>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</si>
  <si>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</si>
  <si>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</si>
  <si>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</si>
  <si>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</si>
  <si>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</si>
  <si>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</si>
  <si>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</si>
  <si>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</si>
  <si>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</si>
  <si>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</si>
  <si>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</si>
  <si>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</si>
  <si>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</si>
  <si>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</si>
  <si>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</si>
  <si>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</si>
  <si>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</si>
  <si>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</si>
  <si>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</si>
  <si>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</si>
  <si>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</si>
  <si>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</si>
  <si>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</si>
  <si>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</si>
  <si>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</si>
  <si>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</si>
  <si>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</si>
  <si>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</si>
  <si>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</si>
  <si>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</si>
  <si>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</si>
  <si>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</si>
  <si>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</si>
  <si>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</si>
  <si>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</si>
  <si>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</si>
  <si>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</si>
  <si>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</si>
  <si>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</si>
  <si>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</si>
  <si>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</si>
  <si>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</si>
  <si>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</si>
  <si>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</si>
  <si>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</si>
  <si>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</si>
  <si>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</si>
  <si>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</si>
  <si>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</si>
  <si>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</si>
  <si>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</si>
  <si>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</si>
  <si>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AVO_SP07</t>
  </si>
  <si>
    <t>Tigroney East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</si>
</sst>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33.970757228000004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(K17*(F42+G42+I42)+IF(B14="YES",K17*142,0))/10000+D44</f>
        <v>36.283608298000004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2.1834150471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2.1834150471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74.62119562020001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772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1030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205.82</v>
      </c>
      <c r="D24" s="38">
        <f aca="true" t="shared" si="0" ref="D24:D40">C24*K24</f>
        <v>2058.2</v>
      </c>
      <c r="E24" s="38">
        <f aca="true" t="shared" si="1" ref="E24:E40">C24*L24</f>
        <v>20.582</v>
      </c>
      <c r="F24" s="38">
        <f aca="true" t="shared" si="2" ref="F24:F40">C24*M24</f>
        <v>2058.2</v>
      </c>
      <c r="G24" s="38">
        <f aca="true" t="shared" si="3" ref="G24:G40">C24*N24</f>
        <v>20.582</v>
      </c>
      <c r="H24" s="38">
        <f aca="true" t="shared" si="4" ref="H24:H40">C24*O24</f>
        <v>20.582</v>
      </c>
      <c r="I24" s="38">
        <f aca="true" t="shared" si="5" ref="I24:I40">C24*P24</f>
        <v>20.582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1857.87</v>
      </c>
      <c r="D25" s="38">
        <f t="shared" si="0"/>
        <v>18578.699999999997</v>
      </c>
      <c r="E25" s="38">
        <f t="shared" si="1"/>
        <v>185.787</v>
      </c>
      <c r="F25" s="38">
        <f t="shared" si="2"/>
        <v>18578.699999999997</v>
      </c>
      <c r="G25" s="38">
        <f t="shared" si="3"/>
        <v>18.578699999999998</v>
      </c>
      <c r="H25" s="38">
        <f t="shared" si="4"/>
        <v>185.787</v>
      </c>
      <c r="I25" s="38">
        <f t="shared" si="5"/>
        <v>185.787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2144.68</v>
      </c>
      <c r="D29" s="38">
        <f t="shared" si="0"/>
        <v>0</v>
      </c>
      <c r="E29" s="38">
        <f t="shared" si="1"/>
        <v>214.468</v>
      </c>
      <c r="F29" s="38">
        <f t="shared" si="2"/>
        <v>0</v>
      </c>
      <c r="G29" s="38">
        <f t="shared" si="3"/>
        <v>2144.68</v>
      </c>
      <c r="H29" s="38">
        <f t="shared" si="4"/>
        <v>2144.68</v>
      </c>
      <c r="I29" s="38">
        <f t="shared" si="5"/>
        <v>214.468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118635.81</v>
      </c>
      <c r="D30" s="38">
        <f t="shared" si="0"/>
        <v>118.63581</v>
      </c>
      <c r="E30" s="38">
        <f t="shared" si="1"/>
        <v>1186.3581</v>
      </c>
      <c r="F30" s="38">
        <f t="shared" si="2"/>
        <v>118.63581</v>
      </c>
      <c r="G30" s="38">
        <f t="shared" si="3"/>
        <v>1186.3581</v>
      </c>
      <c r="H30" s="38">
        <f t="shared" si="4"/>
        <v>1186.3581</v>
      </c>
      <c r="I30" s="38">
        <f t="shared" si="5"/>
        <v>1186.3581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19752.4</v>
      </c>
      <c r="D31" s="38">
        <f t="shared" si="0"/>
        <v>197524</v>
      </c>
      <c r="E31" s="38">
        <f t="shared" si="1"/>
        <v>19752.4</v>
      </c>
      <c r="F31" s="38">
        <f t="shared" si="2"/>
        <v>197524</v>
      </c>
      <c r="G31" s="38">
        <f t="shared" si="3"/>
        <v>19752.4</v>
      </c>
      <c r="H31" s="38">
        <f t="shared" si="4"/>
        <v>19752.4</v>
      </c>
      <c r="I31" s="38">
        <f t="shared" si="5"/>
        <v>19752.4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560.57</v>
      </c>
      <c r="D32" s="38">
        <f t="shared" si="0"/>
        <v>56.05700000000001</v>
      </c>
      <c r="E32" s="38">
        <f t="shared" si="1"/>
        <v>0.56057</v>
      </c>
      <c r="F32" s="38">
        <f t="shared" si="2"/>
        <v>56.05700000000001</v>
      </c>
      <c r="G32" s="38">
        <f t="shared" si="3"/>
        <v>0</v>
      </c>
      <c r="H32" s="38">
        <f t="shared" si="4"/>
        <v>0</v>
      </c>
      <c r="I32" s="38">
        <f t="shared" si="5"/>
        <v>0.56057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591.19</v>
      </c>
      <c r="D40" s="38">
        <f t="shared" si="0"/>
        <v>5.911900000000001</v>
      </c>
      <c r="E40" s="38">
        <f t="shared" si="1"/>
        <v>5.911900000000001</v>
      </c>
      <c r="F40" s="38">
        <f t="shared" si="2"/>
        <v>5.911900000000001</v>
      </c>
      <c r="G40" s="38">
        <f t="shared" si="3"/>
        <v>5.911900000000001</v>
      </c>
      <c r="H40" s="38">
        <f t="shared" si="4"/>
        <v>59.11900000000001</v>
      </c>
      <c r="I40" s="38">
        <f t="shared" si="5"/>
        <v>5.911900000000001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218341.50471</v>
      </c>
      <c r="E42" s="39">
        <f t="shared" si="6"/>
        <v>21366.067570000003</v>
      </c>
      <c r="F42" s="39">
        <f t="shared" si="6"/>
        <v>218341.50471</v>
      </c>
      <c r="G42" s="39">
        <f t="shared" si="6"/>
        <v>23128.5107</v>
      </c>
      <c r="H42" s="39">
        <f t="shared" si="6"/>
        <v>23348.9261</v>
      </c>
      <c r="I42" s="39">
        <f t="shared" si="6"/>
        <v>21366.067570000003</v>
      </c>
    </row>
    <row r="44" spans="2:4" ht="12.75">
      <c r="B44" s="32" t="s">
        <v>176</v>
      </c>
      <c r="C44">
        <v>436</v>
      </c>
      <c r="D44">
        <f>IF(C44&lt;100,5,IF(C44&lt;1000,10,25))</f>
        <v>10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1">
      <selection activeCell="A19" sqref="A1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9.6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33.970757228000004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23</v>
      </c>
      <c r="E28">
        <f>C28*3</f>
        <v>69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70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70</v>
      </c>
    </row>
    <row r="36" ht="7.5" customHeight="1"/>
    <row r="37" spans="2:5" ht="15.75">
      <c r="B37" s="4" t="s">
        <v>47</v>
      </c>
      <c r="E37" s="20">
        <f>E22*E24*E35</f>
        <v>1664567.1041720002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36.283608298000004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558767.5677892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2.1834150471</v>
      </c>
    </row>
    <row r="21" ht="7.5" customHeight="1"/>
    <row r="22" spans="1:5" ht="12.75">
      <c r="A22" s="3" t="s">
        <v>2</v>
      </c>
      <c r="B22" t="s">
        <v>80</v>
      </c>
      <c r="C22">
        <v>131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115</v>
      </c>
    </row>
    <row r="29" ht="7.5" customHeight="1"/>
    <row r="30" spans="2:5" ht="15.75">
      <c r="B30" s="4" t="s">
        <v>83</v>
      </c>
      <c r="E30" s="20">
        <f>E18*E20*E28</f>
        <v>75327.81912495001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2.1834150471</v>
      </c>
    </row>
    <row r="26" ht="7.5" customHeight="1"/>
    <row r="27" spans="1:5" ht="12.75">
      <c r="A27" s="3" t="s">
        <v>2</v>
      </c>
      <c r="B27" t="s">
        <v>97</v>
      </c>
      <c r="C27">
        <v>558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410</v>
      </c>
    </row>
    <row r="36" ht="7.5" customHeight="1"/>
    <row r="37" spans="2:5" ht="15.75">
      <c r="B37" s="4" t="s">
        <v>99</v>
      </c>
      <c r="E37" s="20">
        <f>E23*E25*E35</f>
        <v>1074240.2031732001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3" sqref="B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1664567.1041720002</v>
      </c>
    </row>
    <row r="14" ht="7.5" customHeight="1"/>
    <row r="15" spans="2:3" ht="12.75">
      <c r="B15" t="s">
        <v>112</v>
      </c>
      <c r="C15" s="16">
        <f>'3. Surface Water'!E38</f>
        <v>558767.5677892</v>
      </c>
    </row>
    <row r="16" ht="7.5" customHeight="1"/>
    <row r="17" spans="2:3" ht="12.75">
      <c r="B17" t="s">
        <v>113</v>
      </c>
      <c r="C17" s="16">
        <f>'4. Air Pathway'!E30</f>
        <v>75327.81912495001</v>
      </c>
    </row>
    <row r="18" ht="7.5" customHeight="1"/>
    <row r="19" spans="2:3" ht="12.75">
      <c r="B19" t="s">
        <v>143</v>
      </c>
      <c r="C19" s="16">
        <f>'5. Direct Contact (waste pile)'!E37</f>
        <v>1074240.2031732001</v>
      </c>
    </row>
    <row r="21" spans="2:3" ht="15.75">
      <c r="B21" s="4" t="s">
        <v>203</v>
      </c>
      <c r="C21" s="20">
        <f>(C13+C15+C17+C19)/100000</f>
        <v>33.72902694259351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2009-01-22T16:28:20Z</dcterms:modified>
  <cp:category/>
  <cp:version/>
  <cp:contentType/>
  <cp:contentStatus/>
</cp:coreProperties>
</file>