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020" windowWidth="15300" windowHeight="4335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<sst xmlns="http://schemas.openxmlformats.org/spreadsheetml/2006/main" count="352" uniqueCount="210">
  <si>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</si>
  <si>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</si>
  <si>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</si>
  <si>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</si>
  <si>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</si>
  <si>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</si>
  <si>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</si>
  <si>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</si>
  <si>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</si>
  <si>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</si>
  <si>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</si>
  <si>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</si>
  <si>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</si>
  <si>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</si>
  <si>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</si>
  <si>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</si>
  <si>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</si>
  <si>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</si>
  <si>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</si>
  <si>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</si>
  <si>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</si>
  <si>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</si>
  <si>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</si>
  <si>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</si>
  <si>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</si>
  <si>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</si>
  <si>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</si>
  <si>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</si>
  <si>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</si>
  <si>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</si>
  <si>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</si>
  <si>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</si>
  <si>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</si>
  <si>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</si>
  <si>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</si>
  <si>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</si>
  <si>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</si>
  <si>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</si>
  <si>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</si>
  <si>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</si>
  <si>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</si>
  <si>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</si>
  <si>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</si>
  <si>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</si>
  <si>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</si>
  <si>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</si>
  <si>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</si>
  <si>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</si>
  <si>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</si>
  <si>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</si>
  <si>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</si>
  <si>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</si>
  <si>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</si>
  <si>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</si>
  <si>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</si>
  <si>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</si>
  <si>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</si>
  <si>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</si>
  <si>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</si>
  <si>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</si>
  <si>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</si>
  <si>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</si>
  <si>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</si>
  <si>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</si>
  <si>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</si>
  <si>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</si>
  <si>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</si>
  <si>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</si>
  <si>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</si>
  <si>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</si>
  <si>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</si>
  <si>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</si>
  <si>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</si>
  <si>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</si>
  <si>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</si>
  <si>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</si>
  <si>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</si>
  <si>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</si>
  <si>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</si>
  <si>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</si>
  <si>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</si>
  <si>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</si>
  <si>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</si>
  <si>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</si>
  <si>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</si>
  <si>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</si>
  <si>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</si>
  <si>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</si>
  <si>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</si>
  <si>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</si>
  <si>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</si>
  <si>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</si>
  <si>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</si>
  <si>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</si>
  <si>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</si>
  <si>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</si>
  <si>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</si>
  <si>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</si>
  <si>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</si>
  <si>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</si>
  <si>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</si>
  <si>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</si>
  <si>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</si>
  <si>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</si>
  <si>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</si>
  <si>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</si>
  <si>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</si>
  <si>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</si>
  <si>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</si>
  <si>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</si>
  <si>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</si>
  <si>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</si>
  <si>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</si>
  <si>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</si>
  <si>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</si>
  <si>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</si>
  <si>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</si>
  <si>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</si>
  <si>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</si>
  <si>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</si>
  <si>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</si>
  <si>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</si>
  <si>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</si>
  <si>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</si>
  <si>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</si>
  <si>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</si>
  <si>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</si>
  <si>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</si>
  <si>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</si>
  <si>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</si>
  <si>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</si>
  <si>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</si>
  <si>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</si>
  <si>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</si>
  <si>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</si>
  <si>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</si>
  <si>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</si>
  <si>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</si>
  <si>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</si>
  <si>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</si>
  <si>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</si>
  <si>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</si>
  <si>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</si>
  <si>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</si>
  <si>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</si>
  <si>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</si>
  <si>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</si>
  <si>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</si>
  <si>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</si>
  <si>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</si>
  <si>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</si>
  <si>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</si>
  <si>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</si>
  <si>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</si>
  <si>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</si>
  <si>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</si>
  <si>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</si>
  <si>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</si>
  <si>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</si>
  <si>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</si>
  <si>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</si>
  <si>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</si>
  <si>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</si>
  <si>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</si>
  <si>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</si>
  <si>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</si>
  <si>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</si>
  <si>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</si>
  <si>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</si>
  <si>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</si>
  <si>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</si>
  <si>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</si>
  <si>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</si>
  <si>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</si>
  <si>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</si>
  <si>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</si>
  <si>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</si>
  <si>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</si>
  <si>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</si>
  <si>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</si>
  <si>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</si>
  <si>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</si>
  <si>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</si>
  <si>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</si>
  <si>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</si>
  <si>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</si>
  <si>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</si>
  <si>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</si>
  <si>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</si>
  <si>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</si>
  <si>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</si>
  <si>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</si>
  <si>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</si>
  <si>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</si>
  <si>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</si>
  <si>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</si>
  <si>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</si>
  <si>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</si>
  <si>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</si>
  <si>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</si>
  <si>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</si>
  <si>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</si>
  <si>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</si>
  <si>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</si>
  <si>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</si>
  <si>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8th Oct 2008</t>
  </si>
  <si>
    <t>Fionnuala Ni Mhairtin</t>
  </si>
  <si>
    <t>Glendalough Valley, Van Diemans</t>
  </si>
  <si>
    <t>GLD_SP31</t>
  </si>
  <si>
    <t>GLD-SP31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</si>
</sst>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207</v>
      </c>
      <c r="D4" s="3" t="s">
        <v>129</v>
      </c>
      <c r="K4">
        <f>K17*(F42+I42)/10000+D44</f>
        <v>11.539783363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12.217156469999999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0.005911134679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0.005911134679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23.768762102357996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61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76</v>
      </c>
      <c r="I20">
        <f>IF(G20&lt;100,0.001,IF(G20&lt;1000,0.01,IF(G20&lt;10000,0.1,IF(G20&lt;100000,1,IF(G20&lt;1000000,10,IF(G20&lt;10000000,100,1000))))))</f>
        <v>0.001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176.93</v>
      </c>
      <c r="D24" s="38">
        <f aca="true" t="shared" si="0" ref="D24:D40">C24*K24</f>
        <v>1769.3000000000002</v>
      </c>
      <c r="E24" s="38">
        <f aca="true" t="shared" si="1" ref="E24:E40">C24*L24</f>
        <v>17.693</v>
      </c>
      <c r="F24" s="38">
        <f aca="true" t="shared" si="2" ref="F24:F40">C24*M24</f>
        <v>1769.3000000000002</v>
      </c>
      <c r="G24" s="38">
        <f aca="true" t="shared" si="3" ref="G24:G40">C24*N24</f>
        <v>17.693</v>
      </c>
      <c r="H24" s="38">
        <f aca="true" t="shared" si="4" ref="H24:H40">C24*O24</f>
        <v>17.693</v>
      </c>
      <c r="I24" s="38">
        <f aca="true" t="shared" si="5" ref="I24:I40">C24*P24</f>
        <v>17.693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158.75</v>
      </c>
      <c r="D25" s="38">
        <f t="shared" si="0"/>
        <v>1587.5</v>
      </c>
      <c r="E25" s="38">
        <f t="shared" si="1"/>
        <v>15.875</v>
      </c>
      <c r="F25" s="38">
        <f t="shared" si="2"/>
        <v>1587.5</v>
      </c>
      <c r="G25" s="38">
        <f t="shared" si="3"/>
        <v>1.5875000000000001</v>
      </c>
      <c r="H25" s="38">
        <f t="shared" si="4"/>
        <v>15.875</v>
      </c>
      <c r="I25" s="38">
        <f t="shared" si="5"/>
        <v>15.875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964.07</v>
      </c>
      <c r="D26" s="38">
        <f t="shared" si="0"/>
        <v>9.6407</v>
      </c>
      <c r="E26" s="38">
        <f t="shared" si="1"/>
        <v>9.6407</v>
      </c>
      <c r="F26" s="38">
        <f t="shared" si="2"/>
        <v>9.6407</v>
      </c>
      <c r="G26" s="38">
        <f t="shared" si="3"/>
        <v>0.9640700000000001</v>
      </c>
      <c r="H26" s="38">
        <f t="shared" si="4"/>
        <v>0.9640700000000001</v>
      </c>
      <c r="I26" s="38">
        <f t="shared" si="5"/>
        <v>9.6407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60.1</v>
      </c>
      <c r="D27" s="38">
        <f t="shared" si="0"/>
        <v>601</v>
      </c>
      <c r="E27" s="38">
        <f t="shared" si="1"/>
        <v>601</v>
      </c>
      <c r="F27" s="38">
        <f t="shared" si="2"/>
        <v>601</v>
      </c>
      <c r="G27" s="38">
        <f t="shared" si="3"/>
        <v>601</v>
      </c>
      <c r="H27" s="38">
        <f t="shared" si="4"/>
        <v>60.1</v>
      </c>
      <c r="I27" s="38">
        <f t="shared" si="5"/>
        <v>601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106.12</v>
      </c>
      <c r="D28" s="38">
        <f t="shared" si="0"/>
        <v>1061.2</v>
      </c>
      <c r="E28" s="38">
        <f t="shared" si="1"/>
        <v>10.612000000000002</v>
      </c>
      <c r="F28" s="38">
        <f t="shared" si="2"/>
        <v>1061.2</v>
      </c>
      <c r="G28" s="38">
        <f t="shared" si="3"/>
        <v>10.612000000000002</v>
      </c>
      <c r="H28" s="38">
        <f t="shared" si="4"/>
        <v>10.612000000000002</v>
      </c>
      <c r="I28" s="38">
        <f t="shared" si="5"/>
        <v>10.612000000000002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274.29</v>
      </c>
      <c r="D29" s="38">
        <f t="shared" si="0"/>
        <v>0</v>
      </c>
      <c r="E29" s="38">
        <f t="shared" si="1"/>
        <v>27.429000000000002</v>
      </c>
      <c r="F29" s="38">
        <f t="shared" si="2"/>
        <v>0</v>
      </c>
      <c r="G29" s="38">
        <f t="shared" si="3"/>
        <v>274.29</v>
      </c>
      <c r="H29" s="38">
        <f t="shared" si="4"/>
        <v>274.29</v>
      </c>
      <c r="I29" s="38">
        <f t="shared" si="5"/>
        <v>27.429000000000002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12410.49</v>
      </c>
      <c r="D30" s="38">
        <f t="shared" si="0"/>
        <v>12.41049</v>
      </c>
      <c r="E30" s="38">
        <f t="shared" si="1"/>
        <v>124.1049</v>
      </c>
      <c r="F30" s="38">
        <f t="shared" si="2"/>
        <v>12.41049</v>
      </c>
      <c r="G30" s="38">
        <f t="shared" si="3"/>
        <v>124.1049</v>
      </c>
      <c r="H30" s="38">
        <f t="shared" si="4"/>
        <v>124.1049</v>
      </c>
      <c r="I30" s="38">
        <f t="shared" si="5"/>
        <v>124.1049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5392.17</v>
      </c>
      <c r="D31" s="38">
        <f t="shared" si="0"/>
        <v>53921.7</v>
      </c>
      <c r="E31" s="38">
        <f t="shared" si="1"/>
        <v>5392.17</v>
      </c>
      <c r="F31" s="38">
        <f t="shared" si="2"/>
        <v>53921.7</v>
      </c>
      <c r="G31" s="38">
        <f t="shared" si="3"/>
        <v>5392.17</v>
      </c>
      <c r="H31" s="38">
        <f t="shared" si="4"/>
        <v>5392.17</v>
      </c>
      <c r="I31" s="38">
        <f t="shared" si="5"/>
        <v>5392.17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588.44</v>
      </c>
      <c r="D32" s="38">
        <f t="shared" si="0"/>
        <v>58.84400000000001</v>
      </c>
      <c r="E32" s="38">
        <f t="shared" si="1"/>
        <v>0.5884400000000001</v>
      </c>
      <c r="F32" s="38">
        <f t="shared" si="2"/>
        <v>58.84400000000001</v>
      </c>
      <c r="G32" s="38">
        <f t="shared" si="3"/>
        <v>0</v>
      </c>
      <c r="H32" s="38">
        <f t="shared" si="4"/>
        <v>0</v>
      </c>
      <c r="I32" s="38">
        <f t="shared" si="5"/>
        <v>0.5884400000000001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26.42</v>
      </c>
      <c r="D36" s="38">
        <f t="shared" si="0"/>
        <v>2.6420000000000003</v>
      </c>
      <c r="E36" s="38">
        <f t="shared" si="1"/>
        <v>0.26420000000000005</v>
      </c>
      <c r="F36" s="38">
        <f t="shared" si="2"/>
        <v>2.6420000000000003</v>
      </c>
      <c r="G36" s="38">
        <f t="shared" si="3"/>
        <v>264.20000000000005</v>
      </c>
      <c r="H36" s="38">
        <f t="shared" si="4"/>
        <v>264.20000000000005</v>
      </c>
      <c r="I36" s="38">
        <f t="shared" si="5"/>
        <v>0.26420000000000005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8710.96</v>
      </c>
      <c r="D40" s="38">
        <f t="shared" si="0"/>
        <v>87.10959999999999</v>
      </c>
      <c r="E40" s="38">
        <f t="shared" si="1"/>
        <v>87.10959999999999</v>
      </c>
      <c r="F40" s="38">
        <f t="shared" si="2"/>
        <v>87.10959999999999</v>
      </c>
      <c r="G40" s="38">
        <f t="shared" si="3"/>
        <v>87.10959999999999</v>
      </c>
      <c r="H40" s="38">
        <f t="shared" si="4"/>
        <v>871.096</v>
      </c>
      <c r="I40" s="38">
        <f t="shared" si="5"/>
        <v>87.10959999999999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59111.346789999996</v>
      </c>
      <c r="E42" s="39">
        <f t="shared" si="6"/>
        <v>6286.48684</v>
      </c>
      <c r="F42" s="39">
        <f t="shared" si="6"/>
        <v>59111.346789999996</v>
      </c>
      <c r="G42" s="39">
        <f t="shared" si="6"/>
        <v>6773.73107</v>
      </c>
      <c r="H42" s="39">
        <f t="shared" si="6"/>
        <v>7031.10497</v>
      </c>
      <c r="I42" s="39">
        <f t="shared" si="6"/>
        <v>6286.48684</v>
      </c>
    </row>
    <row r="44" spans="2:4" ht="12.75">
      <c r="B44" s="32" t="s">
        <v>176</v>
      </c>
      <c r="C44">
        <v>6.4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9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11.539783363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3</v>
      </c>
      <c r="E28">
        <f>C28*3</f>
        <v>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101550.0935944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12.217156469999999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85</v>
      </c>
    </row>
    <row r="37" ht="7.5" customHeight="1"/>
    <row r="38" spans="2:5" ht="15.75">
      <c r="B38" s="4" t="s">
        <v>76</v>
      </c>
      <c r="E38" s="20">
        <f>E22*E24*E36</f>
        <v>41538.331997999994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10" sqref="C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0.005911134679</v>
      </c>
    </row>
    <row r="21" ht="7.5" customHeight="1"/>
    <row r="22" spans="1:5" ht="12.75">
      <c r="A22" s="3" t="s">
        <v>2</v>
      </c>
      <c r="B22" t="s">
        <v>80</v>
      </c>
      <c r="C22">
        <v>30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97.53372220349999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7">
      <selection activeCell="C27" sqref="C2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235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0.005911134679</v>
      </c>
    </row>
    <row r="26" ht="7.5" customHeight="1"/>
    <row r="27" spans="1:5" ht="12.75">
      <c r="A27" s="3" t="s">
        <v>2</v>
      </c>
      <c r="B27" t="s">
        <v>97</v>
      </c>
      <c r="C27">
        <v>102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200</v>
      </c>
    </row>
    <row r="36" ht="7.5" customHeight="1"/>
    <row r="37" spans="2:5" ht="15.75">
      <c r="B37" s="4" t="s">
        <v>99</v>
      </c>
      <c r="E37" s="20">
        <f>E23*E25*E35</f>
        <v>277.82332991299995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101550.0935944</v>
      </c>
    </row>
    <row r="14" ht="7.5" customHeight="1"/>
    <row r="15" spans="2:3" ht="12.75">
      <c r="B15" t="s">
        <v>112</v>
      </c>
      <c r="C15" s="16">
        <f>'3. Surface Water'!E38</f>
        <v>41538.331997999994</v>
      </c>
    </row>
    <row r="16" ht="7.5" customHeight="1"/>
    <row r="17" spans="2:3" ht="12.75">
      <c r="B17" t="s">
        <v>113</v>
      </c>
      <c r="C17" s="16">
        <f>'4. Air Pathway'!E30</f>
        <v>97.53372220349999</v>
      </c>
    </row>
    <row r="18" ht="7.5" customHeight="1"/>
    <row r="19" spans="2:3" ht="12.75">
      <c r="B19" t="s">
        <v>143</v>
      </c>
      <c r="C19" s="16">
        <f>'5. Direct Contact (waste pile)'!E37</f>
        <v>277.82332991299995</v>
      </c>
    </row>
    <row r="21" spans="2:3" ht="15.75">
      <c r="B21" s="4" t="s">
        <v>203</v>
      </c>
      <c r="C21" s="20">
        <f>(C13+C15+C17+C19)/100000</f>
        <v>1.4346378264451647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2009-01-28T13:05:35Z</dcterms:modified>
  <cp:category/>
  <cp:version/>
  <cp:contentType/>
  <cp:contentStatus/>
</cp:coreProperties>
</file>