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790" windowWidth="15300" windowHeight="567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<sst xmlns="http://schemas.openxmlformats.org/spreadsheetml/2006/main" count="352" uniqueCount="209">
  <si>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</si>
  <si>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</si>
  <si>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</si>
  <si>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</si>
  <si>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</si>
  <si>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</si>
  <si>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</si>
  <si>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</si>
  <si>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</si>
  <si>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</si>
  <si>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</si>
  <si>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</si>
  <si>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</si>
  <si>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</si>
  <si>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</si>
  <si>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</si>
  <si>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</si>
  <si>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</si>
  <si>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</si>
  <si>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</si>
  <si>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</si>
  <si>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</si>
  <si>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</si>
  <si>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</si>
  <si>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</si>
  <si>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</si>
  <si>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</si>
  <si>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</si>
  <si>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</si>
  <si>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</si>
  <si>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</si>
  <si>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</si>
  <si>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</si>
  <si>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</si>
  <si>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</si>
  <si>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</si>
  <si>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</si>
  <si>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</si>
  <si>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</si>
  <si>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</si>
  <si>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</si>
  <si>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</si>
  <si>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</si>
  <si>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</si>
  <si>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</si>
  <si>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</si>
  <si>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</si>
  <si>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</si>
  <si>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</si>
  <si>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</si>
  <si>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</si>
  <si>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</si>
  <si>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</si>
  <si>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</si>
  <si>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</si>
  <si>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</si>
  <si>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</si>
  <si>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</si>
  <si>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</si>
  <si>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</si>
  <si>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</si>
  <si>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</si>
  <si>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</si>
  <si>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</si>
  <si>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</si>
  <si>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</si>
  <si>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</si>
  <si>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</si>
  <si>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</si>
  <si>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</si>
  <si>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</si>
  <si>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</si>
  <si>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</si>
  <si>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</si>
  <si>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</si>
  <si>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</si>
  <si>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</si>
  <si>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</si>
  <si>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</si>
  <si>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</si>
  <si>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</si>
  <si>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</si>
  <si>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</si>
  <si>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</si>
  <si>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</si>
  <si>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</si>
  <si>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</si>
  <si>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</si>
  <si>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</si>
  <si>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</si>
  <si>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</si>
  <si>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</si>
  <si>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</si>
  <si>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</si>
  <si>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</si>
  <si>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</si>
  <si>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</si>
  <si>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</si>
  <si>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</si>
  <si>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</si>
  <si>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</si>
  <si>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</si>
  <si>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</si>
  <si>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</si>
  <si>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</si>
  <si>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</si>
  <si>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</si>
  <si>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</si>
  <si>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</si>
  <si>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</si>
  <si>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</si>
  <si>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</si>
  <si>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</si>
  <si>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</si>
  <si>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</si>
  <si>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</si>
  <si>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</si>
  <si>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</si>
  <si>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</si>
  <si>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</si>
  <si>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</si>
  <si>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</si>
  <si>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</si>
  <si>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</si>
  <si>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</si>
  <si>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</si>
  <si>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</si>
  <si>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</si>
  <si>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</si>
  <si>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</si>
  <si>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</si>
  <si>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</si>
  <si>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</si>
  <si>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</si>
  <si>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</si>
  <si>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</si>
  <si>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</si>
  <si>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</si>
  <si>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</si>
  <si>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</si>
  <si>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</si>
  <si>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</si>
  <si>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</si>
  <si>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</si>
  <si>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</si>
  <si>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</si>
  <si>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</si>
  <si>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</si>
  <si>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</si>
  <si>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</si>
  <si>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</si>
  <si>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</si>
  <si>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</si>
  <si>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</si>
  <si>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</si>
  <si>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</si>
  <si>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</si>
  <si>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</si>
  <si>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</si>
  <si>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</si>
  <si>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</si>
  <si>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</si>
  <si>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</si>
  <si>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</si>
  <si>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</si>
  <si>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</si>
  <si>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</si>
  <si>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</si>
  <si>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</si>
  <si>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</si>
  <si>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</si>
  <si>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</si>
  <si>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</si>
  <si>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</si>
  <si>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</si>
  <si>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</si>
  <si>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</si>
  <si>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</si>
  <si>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</si>
  <si>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</si>
  <si>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</si>
  <si>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</si>
  <si>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</si>
  <si>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</si>
  <si>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</si>
  <si>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</si>
  <si>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</si>
  <si>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</si>
  <si>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</si>
  <si>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</si>
  <si>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</si>
  <si>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</si>
  <si>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</si>
  <si>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</si>
  <si>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</si>
  <si>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</si>
  <si>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</si>
  <si>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</si>
  <si>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</si>
  <si>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</si>
  <si>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</si>
  <si>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</si>
  <si>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</si>
  <si>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</si>
  <si>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</si>
  <si>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Brow Head</t>
  </si>
  <si>
    <t>23rd Sept 2008</t>
  </si>
  <si>
    <t>Fionnuala Ni Mhairtin</t>
  </si>
  <si>
    <t>BROW_SP03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</si>
</sst>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5.132861325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5.264004519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0.0010481734999999999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0.0010481734999999999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10.398962190999999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49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928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928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16.55</v>
      </c>
      <c r="D25" s="38">
        <f t="shared" si="0"/>
        <v>165.5</v>
      </c>
      <c r="E25" s="38">
        <f t="shared" si="1"/>
        <v>1.6550000000000002</v>
      </c>
      <c r="F25" s="38">
        <f t="shared" si="2"/>
        <v>165.5</v>
      </c>
      <c r="G25" s="38">
        <f t="shared" si="3"/>
        <v>0.1655</v>
      </c>
      <c r="H25" s="38">
        <f t="shared" si="4"/>
        <v>1.6550000000000002</v>
      </c>
      <c r="I25" s="38">
        <f t="shared" si="5"/>
        <v>1.6550000000000002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373.44</v>
      </c>
      <c r="D26" s="38">
        <f t="shared" si="0"/>
        <v>3.7344</v>
      </c>
      <c r="E26" s="38">
        <f t="shared" si="1"/>
        <v>3.7344</v>
      </c>
      <c r="F26" s="38">
        <f t="shared" si="2"/>
        <v>3.7344</v>
      </c>
      <c r="G26" s="38">
        <f t="shared" si="3"/>
        <v>0.37344</v>
      </c>
      <c r="H26" s="38">
        <f t="shared" si="4"/>
        <v>0.37344</v>
      </c>
      <c r="I26" s="38">
        <f t="shared" si="5"/>
        <v>3.7344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43.92</v>
      </c>
      <c r="D28" s="38">
        <f t="shared" si="0"/>
        <v>439.20000000000005</v>
      </c>
      <c r="E28" s="38">
        <f t="shared" si="1"/>
        <v>4.392</v>
      </c>
      <c r="F28" s="38">
        <f t="shared" si="2"/>
        <v>439.20000000000005</v>
      </c>
      <c r="G28" s="38">
        <f t="shared" si="3"/>
        <v>4.392</v>
      </c>
      <c r="H28" s="38">
        <f t="shared" si="4"/>
        <v>4.392</v>
      </c>
      <c r="I28" s="38">
        <f t="shared" si="5"/>
        <v>4.392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897.84</v>
      </c>
      <c r="D29" s="38">
        <f t="shared" si="0"/>
        <v>0</v>
      </c>
      <c r="E29" s="38">
        <f t="shared" si="1"/>
        <v>89.784</v>
      </c>
      <c r="F29" s="38">
        <f t="shared" si="2"/>
        <v>0</v>
      </c>
      <c r="G29" s="38">
        <f t="shared" si="3"/>
        <v>897.84</v>
      </c>
      <c r="H29" s="38">
        <f t="shared" si="4"/>
        <v>897.84</v>
      </c>
      <c r="I29" s="38">
        <f t="shared" si="5"/>
        <v>89.784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13944.1</v>
      </c>
      <c r="D30" s="38">
        <f t="shared" si="0"/>
        <v>13.9441</v>
      </c>
      <c r="E30" s="38">
        <f t="shared" si="1"/>
        <v>139.441</v>
      </c>
      <c r="F30" s="38">
        <f t="shared" si="2"/>
        <v>13.9441</v>
      </c>
      <c r="G30" s="38">
        <f t="shared" si="3"/>
        <v>139.441</v>
      </c>
      <c r="H30" s="38">
        <f t="shared" si="4"/>
        <v>139.441</v>
      </c>
      <c r="I30" s="38">
        <f t="shared" si="5"/>
        <v>139.441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41.22</v>
      </c>
      <c r="D31" s="38">
        <f t="shared" si="0"/>
        <v>412.2</v>
      </c>
      <c r="E31" s="38">
        <f t="shared" si="1"/>
        <v>41.22</v>
      </c>
      <c r="F31" s="38">
        <f t="shared" si="2"/>
        <v>412.2</v>
      </c>
      <c r="G31" s="38">
        <f t="shared" si="3"/>
        <v>41.22</v>
      </c>
      <c r="H31" s="38">
        <f t="shared" si="4"/>
        <v>41.22</v>
      </c>
      <c r="I31" s="38">
        <f t="shared" si="5"/>
        <v>41.22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127.35</v>
      </c>
      <c r="D32" s="38">
        <f t="shared" si="0"/>
        <v>12.735</v>
      </c>
      <c r="E32" s="38">
        <f t="shared" si="1"/>
        <v>0.12735</v>
      </c>
      <c r="F32" s="38">
        <f t="shared" si="2"/>
        <v>12.735</v>
      </c>
      <c r="G32" s="38">
        <f t="shared" si="3"/>
        <v>0</v>
      </c>
      <c r="H32" s="38">
        <f t="shared" si="4"/>
        <v>0</v>
      </c>
      <c r="I32" s="38">
        <f t="shared" si="5"/>
        <v>0.12735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8.6</v>
      </c>
      <c r="D36" s="38">
        <f t="shared" si="0"/>
        <v>0.86</v>
      </c>
      <c r="E36" s="38">
        <f t="shared" si="1"/>
        <v>0.086</v>
      </c>
      <c r="F36" s="38">
        <f t="shared" si="2"/>
        <v>0.86</v>
      </c>
      <c r="G36" s="38">
        <f t="shared" si="3"/>
        <v>86</v>
      </c>
      <c r="H36" s="38">
        <f t="shared" si="4"/>
        <v>86</v>
      </c>
      <c r="I36" s="38">
        <f t="shared" si="5"/>
        <v>0.086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1048.1734999999999</v>
      </c>
      <c r="E42" s="39">
        <f t="shared" si="6"/>
        <v>280.43975</v>
      </c>
      <c r="F42" s="39">
        <f t="shared" si="6"/>
        <v>1048.1734999999999</v>
      </c>
      <c r="G42" s="39">
        <f t="shared" si="6"/>
        <v>1169.43194</v>
      </c>
      <c r="H42" s="39">
        <f t="shared" si="6"/>
        <v>1170.92144</v>
      </c>
      <c r="I42" s="39">
        <f t="shared" si="6"/>
        <v>280.43975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3">
      <selection activeCell="B26" sqref="B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5.132861325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4</v>
      </c>
      <c r="E28">
        <f>C28*3</f>
        <v>12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17</v>
      </c>
    </row>
    <row r="36" ht="7.5" customHeight="1"/>
    <row r="37" spans="2:5" ht="15.75">
      <c r="B37" s="4" t="s">
        <v>47</v>
      </c>
      <c r="E37" s="20">
        <f>E22*E24*E35</f>
        <v>34903.45701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5.264004519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7369.6063266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6">
      <selection activeCell="C12" sqref="C12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0.0010481734999999999</v>
      </c>
    </row>
    <row r="21" ht="7.5" customHeight="1"/>
    <row r="22" spans="1:5" ht="12.75">
      <c r="A22" s="3" t="s">
        <v>2</v>
      </c>
      <c r="B22" t="s">
        <v>80</v>
      </c>
      <c r="C22">
        <v>16</v>
      </c>
      <c r="E22">
        <f>IF(C22=0,0,IF(C22&lt;10,1,IF(C22&lt;30,10,IF(C22&lt;100,30,IF(C22&lt;300,100,IF(C22&lt;1000,300,IF(C22&lt;3000,1000,IF(C22&lt;10000,3000,10000))))))))</f>
        <v>10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35</v>
      </c>
    </row>
    <row r="29" ht="7.5" customHeight="1"/>
    <row r="30" spans="2:5" ht="15.75">
      <c r="B30" s="4" t="s">
        <v>83</v>
      </c>
      <c r="E30" s="20">
        <f>E18*E20*E28</f>
        <v>7.337214499999999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270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0.0010481734999999999</v>
      </c>
    </row>
    <row r="26" ht="7.5" customHeight="1"/>
    <row r="27" spans="1:5" ht="12.75">
      <c r="A27" s="3" t="s">
        <v>2</v>
      </c>
      <c r="B27" t="s">
        <v>97</v>
      </c>
      <c r="C27">
        <v>36</v>
      </c>
      <c r="E27">
        <f>IF(C27=0,0,IF(C27&lt;10,1,IF(C27&lt;30,10,IF(C27&lt;100,30,IF(C27&lt;300,100,IF(C27&lt;1000,300,IF(C27&lt;3000,1000,IF(C27&lt;10000,3000,10000))))))))</f>
        <v>30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80</v>
      </c>
    </row>
    <row r="36" ht="7.5" customHeight="1"/>
    <row r="37" spans="2:5" ht="15.75">
      <c r="B37" s="4" t="s">
        <v>99</v>
      </c>
      <c r="E37" s="20">
        <f>E23*E25*E35</f>
        <v>22.640547599999998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34903.45701</v>
      </c>
    </row>
    <row r="14" ht="7.5" customHeight="1"/>
    <row r="15" spans="2:3" ht="12.75">
      <c r="B15" t="s">
        <v>112</v>
      </c>
      <c r="C15" s="16">
        <f>'3. Surface Water'!E38</f>
        <v>7369.6063266</v>
      </c>
    </row>
    <row r="16" ht="7.5" customHeight="1"/>
    <row r="17" spans="2:3" ht="12.75">
      <c r="B17" t="s">
        <v>113</v>
      </c>
      <c r="C17" s="16">
        <f>'4. Air Pathway'!E30</f>
        <v>7.337214499999999</v>
      </c>
    </row>
    <row r="18" ht="7.5" customHeight="1"/>
    <row r="19" spans="2:3" ht="12.75">
      <c r="B19" t="s">
        <v>143</v>
      </c>
      <c r="C19" s="16">
        <f>'5. Direct Contact (waste pile)'!E37</f>
        <v>22.640547599999998</v>
      </c>
    </row>
    <row r="21" spans="2:3" ht="15.75">
      <c r="B21" s="4" t="s">
        <v>203</v>
      </c>
      <c r="C21" s="20">
        <f>(C13+C15+C17+C19)/100000</f>
        <v>0.423030410987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2009-01-28T11:39:25Z</dcterms:modified>
  <cp:category/>
  <cp:version/>
  <cp:contentType/>
  <cp:contentStatus/>
</cp:coreProperties>
</file>