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20" windowWidth="15060" windowHeight="466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<sst xmlns="http://schemas.openxmlformats.org/spreadsheetml/2006/main" count="352" uniqueCount="210">
  <si>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</si>
  <si>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</si>
  <si>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</si>
  <si>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</si>
  <si>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</si>
  <si>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</si>
  <si>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</si>
  <si>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</si>
  <si>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</si>
  <si>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</si>
  <si>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</si>
  <si>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</si>
  <si>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</si>
  <si>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</si>
  <si>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</si>
  <si>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</si>
  <si>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</si>
  <si>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</si>
  <si>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</si>
  <si>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</si>
  <si>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</si>
  <si>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</si>
  <si>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</si>
  <si>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</si>
  <si>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</si>
  <si>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</si>
  <si>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</si>
  <si>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</si>
  <si>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</si>
  <si>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</si>
  <si>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</si>
  <si>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</si>
  <si>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</si>
  <si>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</si>
  <si>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</si>
  <si>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</si>
  <si>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</si>
  <si>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</si>
  <si>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</si>
  <si>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</si>
  <si>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</si>
  <si>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</si>
  <si>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</si>
  <si>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</si>
  <si>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</si>
  <si>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</si>
  <si>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</si>
  <si>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</si>
  <si>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</si>
  <si>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</si>
  <si>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</si>
  <si>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</si>
  <si>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</si>
  <si>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</si>
  <si>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</si>
  <si>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</si>
  <si>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</si>
  <si>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</si>
  <si>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</si>
  <si>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</si>
  <si>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</si>
  <si>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</si>
  <si>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</si>
  <si>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</si>
  <si>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</si>
  <si>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</si>
  <si>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</si>
  <si>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</si>
  <si>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</si>
  <si>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</si>
  <si>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</si>
  <si>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</si>
  <si>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</si>
  <si>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</si>
  <si>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</si>
  <si>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</si>
  <si>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</si>
  <si>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</si>
  <si>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</si>
  <si>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</si>
  <si>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</si>
  <si>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</si>
  <si>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</si>
  <si>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</si>
  <si>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</si>
  <si>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</si>
  <si>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</si>
  <si>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</si>
  <si>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</si>
  <si>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</si>
  <si>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</si>
  <si>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</si>
  <si>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</si>
  <si>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</si>
  <si>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</si>
  <si>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</si>
  <si>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</si>
  <si>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</si>
  <si>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</si>
  <si>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</si>
  <si>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</si>
  <si>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</si>
  <si>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</si>
  <si>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</si>
  <si>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</si>
  <si>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</si>
  <si>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</si>
  <si>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</si>
  <si>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</si>
  <si>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</si>
  <si>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</si>
  <si>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</si>
  <si>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</si>
  <si>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</si>
  <si>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</si>
  <si>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</si>
  <si>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</si>
  <si>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</si>
  <si>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</si>
  <si>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</si>
  <si>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</si>
  <si>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</si>
  <si>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</si>
  <si>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</si>
  <si>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</si>
  <si>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</si>
  <si>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</si>
  <si>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</si>
  <si>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</si>
  <si>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</si>
  <si>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</si>
  <si>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</si>
  <si>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</si>
  <si>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</si>
  <si>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</si>
  <si>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</si>
  <si>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</si>
  <si>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</si>
  <si>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</si>
  <si>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</si>
  <si>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</si>
  <si>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</si>
  <si>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</si>
  <si>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</si>
  <si>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</si>
  <si>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</si>
  <si>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</si>
  <si>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</si>
  <si>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</si>
  <si>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</si>
  <si>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</si>
  <si>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</si>
  <si>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</si>
  <si>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</si>
  <si>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</si>
  <si>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</si>
  <si>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</si>
  <si>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</si>
  <si>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</si>
  <si>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</si>
  <si>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</si>
  <si>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</si>
  <si>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</si>
  <si>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</si>
  <si>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</si>
  <si>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</si>
  <si>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</si>
  <si>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</si>
  <si>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</si>
  <si>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</si>
  <si>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</si>
  <si>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</si>
  <si>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</si>
  <si>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</si>
  <si>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</si>
  <si>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</si>
  <si>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</si>
  <si>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</si>
  <si>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</si>
  <si>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</si>
  <si>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</si>
  <si>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</si>
  <si>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</si>
  <si>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</si>
  <si>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</si>
  <si>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</si>
  <si>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</si>
  <si>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</si>
  <si>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</si>
  <si>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</si>
  <si>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</si>
  <si>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</si>
  <si>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</si>
  <si>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</si>
  <si>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</si>
  <si>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</si>
  <si>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</si>
  <si>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</si>
  <si>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</si>
  <si>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</si>
  <si>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</si>
  <si>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</si>
  <si>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</si>
  <si>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</si>
  <si>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</si>
  <si>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23rd Sept 2008</t>
  </si>
  <si>
    <t>Fionnuala Ni Mhairtin</t>
  </si>
  <si>
    <t>Connary</t>
  </si>
  <si>
    <t>24th Sept 2008</t>
  </si>
  <si>
    <t>AVO_SP32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</si>
</sst>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3.14062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207</v>
      </c>
      <c r="D4" s="3" t="s">
        <v>129</v>
      </c>
      <c r="K4">
        <f>K17*(F42+I42)/10000+D44</f>
        <v>13.779113630540099</v>
      </c>
    </row>
    <row r="5" ht="3.75" customHeight="1">
      <c r="A5" s="19"/>
    </row>
    <row r="6" spans="1:11" ht="12.75">
      <c r="A6" s="19" t="s">
        <v>7</v>
      </c>
      <c r="B6" t="s">
        <v>209</v>
      </c>
      <c r="D6" s="3" t="s">
        <v>130</v>
      </c>
      <c r="K6">
        <f>(K17*(F42+G42+I42)+IF(B14="YES",K17*142,0))/10000+D44</f>
        <v>14.59366451152</v>
      </c>
    </row>
    <row r="7" ht="3.75" customHeight="1">
      <c r="A7" s="19"/>
    </row>
    <row r="8" spans="1:11" ht="12.75">
      <c r="A8" s="19" t="s">
        <v>9</v>
      </c>
      <c r="B8" t="s">
        <v>208</v>
      </c>
      <c r="D8" s="3" t="s">
        <v>131</v>
      </c>
      <c r="K8">
        <f>IF(G20="","ERROR",(I20*D42)/10000)</f>
        <v>0.06542070688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0.06542070688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28.5036195558201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2223</v>
      </c>
      <c r="K17">
        <f>IF(G17&gt;=1000000,100,IF(G17&lt;1000,1,(1+G17/10000)))</f>
        <v>1.2223</v>
      </c>
    </row>
    <row r="18" ht="3.75" customHeight="1"/>
    <row r="19" ht="3.75" customHeight="1"/>
    <row r="20" spans="2:9" ht="14.25">
      <c r="B20" t="s">
        <v>120</v>
      </c>
      <c r="G20">
        <v>967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91.4</v>
      </c>
      <c r="D24" s="38">
        <f aca="true" t="shared" si="0" ref="D24:D40">C24*K24</f>
        <v>914</v>
      </c>
      <c r="E24" s="38">
        <f aca="true" t="shared" si="1" ref="E24:E40">C24*L24</f>
        <v>9.14</v>
      </c>
      <c r="F24" s="38">
        <f aca="true" t="shared" si="2" ref="F24:F40">C24*M24</f>
        <v>914</v>
      </c>
      <c r="G24" s="38">
        <f aca="true" t="shared" si="3" ref="G24:G40">C24*N24</f>
        <v>9.14</v>
      </c>
      <c r="H24" s="38">
        <f aca="true" t="shared" si="4" ref="H24:H40">C24*O24</f>
        <v>9.14</v>
      </c>
      <c r="I24" s="38">
        <f aca="true" t="shared" si="5" ref="I24:I40">C24*P24</f>
        <v>9.14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422.21</v>
      </c>
      <c r="D25" s="38">
        <f t="shared" si="0"/>
        <v>4222.099999999999</v>
      </c>
      <c r="E25" s="38">
        <f t="shared" si="1"/>
        <v>42.221000000000004</v>
      </c>
      <c r="F25" s="38">
        <f t="shared" si="2"/>
        <v>4222.099999999999</v>
      </c>
      <c r="G25" s="38">
        <f t="shared" si="3"/>
        <v>4.2221</v>
      </c>
      <c r="H25" s="38">
        <f t="shared" si="4"/>
        <v>42.221000000000004</v>
      </c>
      <c r="I25" s="38">
        <f t="shared" si="5"/>
        <v>42.221000000000004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624.73</v>
      </c>
      <c r="D26" s="38">
        <f t="shared" si="0"/>
        <v>6.2473</v>
      </c>
      <c r="E26" s="38">
        <f t="shared" si="1"/>
        <v>6.2473</v>
      </c>
      <c r="F26" s="38">
        <f t="shared" si="2"/>
        <v>6.2473</v>
      </c>
      <c r="G26" s="38">
        <f t="shared" si="3"/>
        <v>0.62473</v>
      </c>
      <c r="H26" s="38">
        <f t="shared" si="4"/>
        <v>0.62473</v>
      </c>
      <c r="I26" s="38">
        <f t="shared" si="5"/>
        <v>6.2473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337.76</v>
      </c>
      <c r="D29" s="38">
        <f t="shared" si="0"/>
        <v>0</v>
      </c>
      <c r="E29" s="38">
        <f t="shared" si="1"/>
        <v>33.776</v>
      </c>
      <c r="F29" s="38">
        <f t="shared" si="2"/>
        <v>0</v>
      </c>
      <c r="G29" s="38">
        <f t="shared" si="3"/>
        <v>337.76</v>
      </c>
      <c r="H29" s="38">
        <f t="shared" si="4"/>
        <v>337.76</v>
      </c>
      <c r="I29" s="38">
        <f t="shared" si="5"/>
        <v>33.776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28735.08</v>
      </c>
      <c r="D30" s="38">
        <f t="shared" si="0"/>
        <v>28.735080000000004</v>
      </c>
      <c r="E30" s="38">
        <f t="shared" si="1"/>
        <v>287.35080000000005</v>
      </c>
      <c r="F30" s="38">
        <f t="shared" si="2"/>
        <v>28.735080000000004</v>
      </c>
      <c r="G30" s="38">
        <f t="shared" si="3"/>
        <v>287.35080000000005</v>
      </c>
      <c r="H30" s="38">
        <f t="shared" si="4"/>
        <v>287.35080000000005</v>
      </c>
      <c r="I30" s="38">
        <f t="shared" si="5"/>
        <v>287.35080000000005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6023.7</v>
      </c>
      <c r="D31" s="38">
        <f t="shared" si="0"/>
        <v>60237</v>
      </c>
      <c r="E31" s="38">
        <f t="shared" si="1"/>
        <v>6023.7</v>
      </c>
      <c r="F31" s="38">
        <f t="shared" si="2"/>
        <v>60237</v>
      </c>
      <c r="G31" s="38">
        <f t="shared" si="3"/>
        <v>6023.7</v>
      </c>
      <c r="H31" s="38">
        <f t="shared" si="4"/>
        <v>6023.7</v>
      </c>
      <c r="I31" s="38">
        <f t="shared" si="5"/>
        <v>6023.7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113.39</v>
      </c>
      <c r="D32" s="38">
        <f t="shared" si="0"/>
        <v>11.339</v>
      </c>
      <c r="E32" s="38">
        <f t="shared" si="1"/>
        <v>0.11339</v>
      </c>
      <c r="F32" s="38">
        <f t="shared" si="2"/>
        <v>11.339</v>
      </c>
      <c r="G32" s="38">
        <f t="shared" si="3"/>
        <v>0</v>
      </c>
      <c r="H32" s="38">
        <f t="shared" si="4"/>
        <v>0</v>
      </c>
      <c r="I32" s="38">
        <f t="shared" si="5"/>
        <v>0.11339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128.55</v>
      </c>
      <c r="D40" s="38">
        <f t="shared" si="0"/>
        <v>1.2855</v>
      </c>
      <c r="E40" s="38">
        <f t="shared" si="1"/>
        <v>1.2855</v>
      </c>
      <c r="F40" s="38">
        <f t="shared" si="2"/>
        <v>1.2855</v>
      </c>
      <c r="G40" s="38">
        <f t="shared" si="3"/>
        <v>1.2855</v>
      </c>
      <c r="H40" s="38">
        <f t="shared" si="4"/>
        <v>12.855000000000002</v>
      </c>
      <c r="I40" s="38">
        <f t="shared" si="5"/>
        <v>1.2855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65420.70688</v>
      </c>
      <c r="E42" s="39">
        <f t="shared" si="6"/>
        <v>6403.83399</v>
      </c>
      <c r="F42" s="39">
        <f t="shared" si="6"/>
        <v>65420.70688</v>
      </c>
      <c r="G42" s="39">
        <f t="shared" si="6"/>
        <v>6664.08313</v>
      </c>
      <c r="H42" s="39">
        <f t="shared" si="6"/>
        <v>6713.651529999999</v>
      </c>
      <c r="I42" s="39">
        <f t="shared" si="6"/>
        <v>6403.83399</v>
      </c>
    </row>
    <row r="44" spans="2:4" ht="12.75">
      <c r="B44" s="32" t="s">
        <v>176</v>
      </c>
      <c r="C44">
        <v>36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29" sqref="C2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2.6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13.779113630540099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22</v>
      </c>
      <c r="E28">
        <f>C28*3</f>
        <v>66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67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67</v>
      </c>
    </row>
    <row r="36" ht="7.5" customHeight="1"/>
    <row r="37" spans="2:5" ht="15.75">
      <c r="B37" s="4" t="s">
        <v>47</v>
      </c>
      <c r="E37" s="20">
        <f>E22*E24*E35</f>
        <v>738560.4905969492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14.59366451152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513696.990805504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B1">
      <selection activeCell="C23" sqref="C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0.06542070688</v>
      </c>
    </row>
    <row r="21" ht="7.5" customHeight="1"/>
    <row r="22" spans="1:5" ht="12.75">
      <c r="A22" s="3" t="s">
        <v>2</v>
      </c>
      <c r="B22" t="s">
        <v>80</v>
      </c>
      <c r="C22">
        <v>119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120</v>
      </c>
    </row>
    <row r="29" ht="7.5" customHeight="1"/>
    <row r="30" spans="2:5" ht="15.75">
      <c r="B30" s="4" t="s">
        <v>83</v>
      </c>
      <c r="E30" s="20">
        <f>E18*E20*E28</f>
        <v>2355.14544768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9" sqref="C2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93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5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270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0.06542070688</v>
      </c>
    </row>
    <row r="26" ht="7.5" customHeight="1"/>
    <row r="27" spans="1:5" ht="12.75">
      <c r="A27" s="3" t="s">
        <v>2</v>
      </c>
      <c r="B27" t="s">
        <v>97</v>
      </c>
      <c r="C27">
        <v>459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360</v>
      </c>
    </row>
    <row r="36" ht="7.5" customHeight="1"/>
    <row r="37" spans="2:5" ht="15.75">
      <c r="B37" s="4" t="s">
        <v>99</v>
      </c>
      <c r="E37" s="20">
        <f>E23*E25*E35</f>
        <v>6358.892708736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0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109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738560.4905969492</v>
      </c>
    </row>
    <row r="14" ht="7.5" customHeight="1"/>
    <row r="15" spans="2:3" ht="12.75">
      <c r="B15" t="s">
        <v>112</v>
      </c>
      <c r="C15" s="16">
        <f>'3. Surface Water'!E38</f>
        <v>513696.990805504</v>
      </c>
    </row>
    <row r="16" ht="7.5" customHeight="1"/>
    <row r="17" spans="2:3" ht="12.75">
      <c r="B17" t="s">
        <v>113</v>
      </c>
      <c r="C17" s="16">
        <f>'4. Air Pathway'!E30</f>
        <v>2355.14544768</v>
      </c>
    </row>
    <row r="18" ht="7.5" customHeight="1"/>
    <row r="19" spans="2:3" ht="12.75">
      <c r="B19" t="s">
        <v>143</v>
      </c>
      <c r="C19" s="16">
        <f>'5. Direct Contact (waste pile)'!E37</f>
        <v>6358.892708736</v>
      </c>
    </row>
    <row r="21" spans="2:3" ht="15.75">
      <c r="B21" s="4" t="s">
        <v>203</v>
      </c>
      <c r="C21" s="20">
        <f>(C13+C15+C17+C19)/100000</f>
        <v>12.609715195588693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2009-01-22T15:05:01Z</dcterms:modified>
  <cp:category/>
  <cp:version/>
  <cp:contentType/>
  <cp:contentStatus/>
</cp:coreProperties>
</file>