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610" windowWidth="21045" windowHeight="6900" tabRatio="989" activeTab="2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<sst xmlns="http://schemas.openxmlformats.org/spreadsheetml/2006/main" count="282" uniqueCount="188">
  <si>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</si>
  <si>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</si>
  <si>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</si>
  <si>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</si>
  <si>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</si>
  <si>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</si>
  <si>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</si>
  <si>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</si>
  <si>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</si>
  <si>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</si>
  <si>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</si>
  <si>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</si>
  <si>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</si>
  <si>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</si>
  <si>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</si>
  <si>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</si>
  <si>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</si>
  <si>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</si>
  <si>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</si>
  <si>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</si>
  <si>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</si>
  <si>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</si>
  <si>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</si>
  <si>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</si>
  <si>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</si>
  <si>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</si>
  <si>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</si>
  <si>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</si>
  <si>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</si>
  <si>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</si>
  <si>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</si>
  <si>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</si>
  <si>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</si>
  <si>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</si>
  <si>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</si>
  <si>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</si>
  <si>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</si>
  <si>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</si>
  <si>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</si>
  <si>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</si>
  <si>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</si>
  <si>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</si>
  <si>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</si>
  <si>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</si>
  <si>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</si>
  <si>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</si>
  <si>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</si>
  <si>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</si>
  <si>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</si>
  <si>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</si>
  <si>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</si>
  <si>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</si>
  <si>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</si>
  <si>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</si>
  <si>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</si>
  <si>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</si>
  <si>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</si>
  <si>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</si>
  <si>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</si>
  <si>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</si>
  <si>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</si>
  <si>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</si>
  <si>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</si>
  <si>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</si>
  <si>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</si>
  <si>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</si>
  <si>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</si>
  <si>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</si>
  <si>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</si>
  <si>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</si>
  <si>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</si>
  <si>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</si>
  <si>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</si>
  <si>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</si>
  <si>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</si>
  <si>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</si>
  <si>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</si>
  <si>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</si>
  <si>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</si>
  <si>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</si>
  <si>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</si>
  <si>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</si>
  <si>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</si>
  <si>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</si>
  <si>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</si>
  <si>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</si>
  <si>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</si>
  <si>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</si>
  <si>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</si>
  <si>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</si>
  <si>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</si>
  <si>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</si>
  <si>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</si>
  <si>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</si>
  <si>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</si>
  <si>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</si>
  <si>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</si>
  <si>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</si>
  <si>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</si>
  <si>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</si>
  <si>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</si>
  <si>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</si>
  <si>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</si>
  <si>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</si>
  <si>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</si>
  <si>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</si>
  <si>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</si>
  <si>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</si>
  <si>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</si>
  <si>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</si>
  <si>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</si>
  <si>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</si>
  <si>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</si>
  <si>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</si>
  <si>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</si>
  <si>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</si>
  <si>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</si>
  <si>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</si>
  <si>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</si>
  <si>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</si>
  <si>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</si>
  <si>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</si>
  <si>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</si>
  <si>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</si>
  <si>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</si>
  <si>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</si>
  <si>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</si>
  <si>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</si>
  <si>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</si>
  <si>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</si>
  <si>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</si>
  <si>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</si>
  <si>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</si>
  <si>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</si>
  <si>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</si>
  <si>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</si>
  <si>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</si>
  <si>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</si>
  <si>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</si>
  <si>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</si>
  <si>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</si>
  <si>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</si>
  <si>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</si>
  <si>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</si>
  <si>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</si>
  <si>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</si>
  <si>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</si>
  <si>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</si>
  <si>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</si>
  <si>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</si>
  <si>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</si>
  <si>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</si>
  <si>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</si>
  <si>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</si>
  <si>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</si>
  <si>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</si>
  <si>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</si>
  <si>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</si>
  <si>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</si>
  <si>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</si>
  <si>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</si>
  <si>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</si>
  <si>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</si>
  <si>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</si>
  <si>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</si>
  <si>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</si>
  <si>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</si>
  <si>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</si>
  <si>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</si>
  <si>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</si>
  <si>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</si>
  <si>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</si>
  <si>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</si>
  <si>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</si>
  <si>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</si>
  <si>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</si>
  <si>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</si>
  <si>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</si>
  <si>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</si>
  <si>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</si>
  <si>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</si>
  <si>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</si>
  <si>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</si>
  <si>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Derreenavoggy</t>
  </si>
  <si>
    <t>CC-W064</t>
  </si>
  <si>
    <t>31st Oct 2008</t>
  </si>
  <si>
    <t>CC_W064</t>
  </si>
  <si>
    <t>8th Dec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</si>
</sst>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="90" zoomScaleNormal="90" workbookViewId="0" topLeftCell="A1">
      <selection activeCell="P29" sqref="P29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101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183</v>
      </c>
      <c r="D4" s="3" t="s">
        <v>120</v>
      </c>
      <c r="I4" s="45">
        <f>IF(B43="GW",C42+I18*(F40+I40)/10000,I18*(F40+I40)/10000)</f>
        <v>9.495735</v>
      </c>
    </row>
    <row r="5" spans="1:9" ht="3.75" customHeight="1">
      <c r="A5" s="19"/>
      <c r="I5" s="46"/>
    </row>
    <row r="6" spans="1:9" ht="12.75">
      <c r="A6" s="19" t="s">
        <v>7</v>
      </c>
      <c r="B6" t="s">
        <v>184</v>
      </c>
      <c r="D6" s="3" t="s">
        <v>121</v>
      </c>
      <c r="I6" s="45">
        <f>IF(B43="SW",C42+((I18*(F40+G40+I40))+IF(B14="Yes",I18*H40,0))/10000,((I18*(F40+G40+I40))+IF(B14="Yes",I18*H40,0))/10000)</f>
        <v>24.251251000000003</v>
      </c>
    </row>
    <row r="7" spans="1:9" ht="3.75" customHeight="1">
      <c r="A7" s="19"/>
      <c r="I7" s="46"/>
    </row>
    <row r="8" spans="1:9" ht="12.75">
      <c r="A8" s="19" t="s">
        <v>9</v>
      </c>
      <c r="B8" t="s">
        <v>187</v>
      </c>
      <c r="D8" s="3" t="s">
        <v>147</v>
      </c>
      <c r="I8" s="45" t="s">
        <v>147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167</v>
      </c>
      <c r="D10" s="3" t="s">
        <v>166</v>
      </c>
      <c r="I10" s="45">
        <f>I4+I6</f>
        <v>33.74698600000001</v>
      </c>
    </row>
    <row r="11" ht="3.75" customHeight="1">
      <c r="I11" s="46"/>
    </row>
    <row r="12" spans="1:9" ht="12.75">
      <c r="A12" s="19" t="s">
        <v>107</v>
      </c>
      <c r="B12" s="48" t="s">
        <v>110</v>
      </c>
      <c r="D12" s="3" t="s">
        <v>147</v>
      </c>
      <c r="I12" s="45" t="s">
        <v>147</v>
      </c>
    </row>
    <row r="13" spans="1:4" ht="3.75" customHeight="1">
      <c r="A13" s="19"/>
      <c r="D13" s="3"/>
    </row>
    <row r="14" spans="1:4" ht="25.5">
      <c r="A14" s="43" t="s">
        <v>168</v>
      </c>
      <c r="B14" t="s">
        <v>50</v>
      </c>
      <c r="D14" s="3"/>
    </row>
    <row r="15" ht="7.5" customHeight="1"/>
    <row r="16" ht="12.75">
      <c r="A16" s="3" t="s">
        <v>106</v>
      </c>
    </row>
    <row r="17" ht="3.75" customHeight="1"/>
    <row r="18" spans="2:11" ht="12.75">
      <c r="B18" t="s">
        <v>119</v>
      </c>
      <c r="G18">
        <v>99999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19.9999</v>
      </c>
    </row>
    <row r="19" ht="18.75" customHeight="1"/>
    <row r="20" ht="17.25" customHeight="1"/>
    <row r="21" spans="4:17" ht="12.75" customHeight="1">
      <c r="D21" s="52" t="s">
        <v>112</v>
      </c>
      <c r="E21" s="52"/>
      <c r="F21" s="52" t="s">
        <v>113</v>
      </c>
      <c r="G21" s="52"/>
      <c r="H21" s="52"/>
      <c r="I21" s="52"/>
      <c r="J21" s="36"/>
      <c r="K21" s="52" t="s">
        <v>112</v>
      </c>
      <c r="L21" s="52"/>
      <c r="M21" s="52" t="s">
        <v>113</v>
      </c>
      <c r="N21" s="52"/>
      <c r="O21" s="52"/>
      <c r="P21" s="52"/>
      <c r="Q21" s="36"/>
    </row>
    <row r="22" spans="1:16" ht="38.25">
      <c r="A22" s="3" t="s">
        <v>111</v>
      </c>
      <c r="C22" s="35"/>
      <c r="D22" s="37" t="s">
        <v>176</v>
      </c>
      <c r="E22" s="37" t="s">
        <v>115</v>
      </c>
      <c r="F22" s="37" t="s">
        <v>114</v>
      </c>
      <c r="G22" s="37" t="s">
        <v>116</v>
      </c>
      <c r="H22" s="37" t="s">
        <v>117</v>
      </c>
      <c r="I22" s="37" t="s">
        <v>115</v>
      </c>
      <c r="K22" s="37" t="s">
        <v>176</v>
      </c>
      <c r="L22" s="37" t="s">
        <v>115</v>
      </c>
      <c r="M22" s="37" t="s">
        <v>114</v>
      </c>
      <c r="N22" s="37" t="s">
        <v>116</v>
      </c>
      <c r="O22" s="37" t="s">
        <v>117</v>
      </c>
      <c r="P22" s="37" t="s">
        <v>115</v>
      </c>
    </row>
    <row r="23" spans="1:16" ht="12.75">
      <c r="A23" s="3" t="s">
        <v>174</v>
      </c>
      <c r="B23" s="46" t="s">
        <v>175</v>
      </c>
      <c r="C23" s="50">
        <v>14970</v>
      </c>
      <c r="D23" s="51">
        <f aca="true" t="shared" si="0" ref="D23:D38">C23*K23</f>
        <v>0</v>
      </c>
      <c r="E23" s="51">
        <f aca="true" t="shared" si="1" ref="E23:E38">C23*L23</f>
        <v>0</v>
      </c>
      <c r="F23" s="51">
        <f aca="true" t="shared" si="2" ref="F23:F38">C23*M23</f>
        <v>0</v>
      </c>
      <c r="G23" s="51">
        <f aca="true" t="shared" si="3" ref="G23:G38">C23*N23</f>
        <v>1497</v>
      </c>
      <c r="H23" s="51">
        <f aca="true" t="shared" si="4" ref="H23:H38">C23*O23</f>
        <v>1497</v>
      </c>
      <c r="I23" s="51">
        <f aca="true" t="shared" si="5" ref="I23:I38">C23*P23</f>
        <v>14.97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132</v>
      </c>
      <c r="B24" s="33" t="s">
        <v>151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133</v>
      </c>
      <c r="B25" s="33" t="s">
        <v>152</v>
      </c>
      <c r="C25" s="42">
        <v>0.5</v>
      </c>
      <c r="D25" s="40">
        <f t="shared" si="0"/>
        <v>5</v>
      </c>
      <c r="E25" s="40">
        <f t="shared" si="1"/>
        <v>0.05</v>
      </c>
      <c r="F25" s="40">
        <f t="shared" si="2"/>
        <v>5</v>
      </c>
      <c r="G25" s="40">
        <f t="shared" si="3"/>
        <v>0.005</v>
      </c>
      <c r="H25" s="40">
        <f t="shared" si="4"/>
        <v>0.05</v>
      </c>
      <c r="I25" s="40">
        <f t="shared" si="5"/>
        <v>0.05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134</v>
      </c>
      <c r="B26" s="33" t="s">
        <v>153</v>
      </c>
      <c r="C26" s="42">
        <v>57</v>
      </c>
      <c r="D26" s="40">
        <f t="shared" si="0"/>
        <v>0.5700000000000001</v>
      </c>
      <c r="E26" s="40">
        <f t="shared" si="1"/>
        <v>0.5700000000000001</v>
      </c>
      <c r="F26" s="40">
        <f t="shared" si="2"/>
        <v>0.5700000000000001</v>
      </c>
      <c r="G26" s="40">
        <f t="shared" si="3"/>
        <v>0.057</v>
      </c>
      <c r="H26" s="40">
        <f t="shared" si="4"/>
        <v>0.057</v>
      </c>
      <c r="I26" s="40">
        <f t="shared" si="5"/>
        <v>0.5700000000000001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135</v>
      </c>
      <c r="B27" s="33" t="s">
        <v>154</v>
      </c>
      <c r="C27" s="42">
        <v>0.5</v>
      </c>
      <c r="D27" s="40">
        <f t="shared" si="0"/>
        <v>5</v>
      </c>
      <c r="E27" s="40">
        <f t="shared" si="1"/>
        <v>5</v>
      </c>
      <c r="F27" s="40">
        <f t="shared" si="2"/>
        <v>5</v>
      </c>
      <c r="G27" s="40">
        <f t="shared" si="3"/>
        <v>5</v>
      </c>
      <c r="H27" s="40">
        <f t="shared" si="4"/>
        <v>0.5</v>
      </c>
      <c r="I27" s="40">
        <f t="shared" si="5"/>
        <v>5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136</v>
      </c>
      <c r="B28" s="33" t="s">
        <v>155</v>
      </c>
      <c r="C28" s="42">
        <v>9</v>
      </c>
      <c r="D28" s="40">
        <f t="shared" si="0"/>
        <v>90</v>
      </c>
      <c r="E28" s="40">
        <f t="shared" si="1"/>
        <v>0.9</v>
      </c>
      <c r="F28" s="40">
        <f t="shared" si="2"/>
        <v>90</v>
      </c>
      <c r="G28" s="40">
        <f t="shared" si="3"/>
        <v>0.9</v>
      </c>
      <c r="H28" s="40">
        <f t="shared" si="4"/>
        <v>0.9</v>
      </c>
      <c r="I28" s="40">
        <f t="shared" si="5"/>
        <v>0.9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137</v>
      </c>
      <c r="B29" s="33" t="s">
        <v>156</v>
      </c>
      <c r="C29" s="42">
        <v>34</v>
      </c>
      <c r="D29" s="40">
        <f t="shared" si="0"/>
        <v>0</v>
      </c>
      <c r="E29" s="40">
        <f t="shared" si="1"/>
        <v>3.4000000000000004</v>
      </c>
      <c r="F29" s="40">
        <f t="shared" si="2"/>
        <v>0</v>
      </c>
      <c r="G29" s="40">
        <f t="shared" si="3"/>
        <v>34</v>
      </c>
      <c r="H29" s="40">
        <f t="shared" si="4"/>
        <v>34</v>
      </c>
      <c r="I29" s="40">
        <f t="shared" si="5"/>
        <v>3.4000000000000004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138</v>
      </c>
      <c r="B30" s="33" t="s">
        <v>157</v>
      </c>
      <c r="C30" s="42">
        <v>1302</v>
      </c>
      <c r="D30" s="40">
        <f t="shared" si="0"/>
        <v>1.302</v>
      </c>
      <c r="E30" s="40">
        <f t="shared" si="1"/>
        <v>13.02</v>
      </c>
      <c r="F30" s="40">
        <f t="shared" si="2"/>
        <v>1.302</v>
      </c>
      <c r="G30" s="40">
        <f t="shared" si="3"/>
        <v>13.02</v>
      </c>
      <c r="H30" s="40">
        <f t="shared" si="4"/>
        <v>13.02</v>
      </c>
      <c r="I30" s="40">
        <f t="shared" si="5"/>
        <v>13.02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139</v>
      </c>
      <c r="B31" s="33" t="s">
        <v>158</v>
      </c>
      <c r="C31" s="42">
        <v>6</v>
      </c>
      <c r="D31" s="40">
        <f t="shared" si="0"/>
        <v>60</v>
      </c>
      <c r="E31" s="40">
        <f t="shared" si="1"/>
        <v>6</v>
      </c>
      <c r="F31" s="40">
        <f t="shared" si="2"/>
        <v>60</v>
      </c>
      <c r="G31" s="40">
        <f t="shared" si="3"/>
        <v>6</v>
      </c>
      <c r="H31" s="40">
        <f t="shared" si="4"/>
        <v>6</v>
      </c>
      <c r="I31" s="40">
        <f t="shared" si="5"/>
        <v>6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140</v>
      </c>
      <c r="B32" s="33" t="s">
        <v>159</v>
      </c>
      <c r="C32" s="42">
        <v>3683</v>
      </c>
      <c r="D32" s="40">
        <f t="shared" si="0"/>
        <v>368.3</v>
      </c>
      <c r="E32" s="40">
        <f t="shared" si="1"/>
        <v>3.6830000000000003</v>
      </c>
      <c r="F32" s="40">
        <f t="shared" si="2"/>
        <v>368.3</v>
      </c>
      <c r="G32" s="40">
        <f t="shared" si="3"/>
        <v>0</v>
      </c>
      <c r="H32" s="40">
        <f t="shared" si="4"/>
        <v>0</v>
      </c>
      <c r="I32" s="40">
        <f t="shared" si="5"/>
        <v>3.6830000000000003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141</v>
      </c>
      <c r="B33" s="33" t="s">
        <v>160</v>
      </c>
      <c r="C33" s="42">
        <v>0</v>
      </c>
      <c r="D33" s="40">
        <f t="shared" si="0"/>
        <v>0</v>
      </c>
      <c r="E33" s="40">
        <f t="shared" si="1"/>
        <v>0</v>
      </c>
      <c r="F33" s="40">
        <f t="shared" si="2"/>
        <v>0</v>
      </c>
      <c r="G33" s="40">
        <f t="shared" si="3"/>
        <v>0</v>
      </c>
      <c r="H33" s="40">
        <f t="shared" si="4"/>
        <v>0</v>
      </c>
      <c r="I33" s="40">
        <f t="shared" si="5"/>
        <v>0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142</v>
      </c>
      <c r="B34" s="33" t="s">
        <v>161</v>
      </c>
      <c r="C34" s="42">
        <v>250</v>
      </c>
      <c r="D34" s="40">
        <f t="shared" si="0"/>
        <v>2500</v>
      </c>
      <c r="E34" s="40">
        <f t="shared" si="1"/>
        <v>25</v>
      </c>
      <c r="F34" s="40">
        <f t="shared" si="2"/>
        <v>2500</v>
      </c>
      <c r="G34" s="40">
        <f t="shared" si="3"/>
        <v>25</v>
      </c>
      <c r="H34" s="40">
        <f t="shared" si="4"/>
        <v>250</v>
      </c>
      <c r="I34" s="40">
        <f t="shared" si="5"/>
        <v>25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143</v>
      </c>
      <c r="B35" s="33" t="s">
        <v>162</v>
      </c>
      <c r="C35" s="42">
        <v>1</v>
      </c>
      <c r="D35" s="40">
        <f t="shared" si="0"/>
        <v>0.1</v>
      </c>
      <c r="E35" s="40">
        <f t="shared" si="1"/>
        <v>1</v>
      </c>
      <c r="F35" s="40">
        <f t="shared" si="2"/>
        <v>0.1</v>
      </c>
      <c r="G35" s="40">
        <f t="shared" si="3"/>
        <v>1</v>
      </c>
      <c r="H35" s="40">
        <f t="shared" si="4"/>
        <v>0.1</v>
      </c>
      <c r="I35" s="40">
        <f t="shared" si="5"/>
        <v>1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144</v>
      </c>
      <c r="B36" s="33" t="s">
        <v>163</v>
      </c>
      <c r="C36" s="42">
        <v>5</v>
      </c>
      <c r="D36" s="40">
        <f t="shared" si="0"/>
        <v>50</v>
      </c>
      <c r="E36" s="40">
        <f t="shared" si="1"/>
        <v>0.05</v>
      </c>
      <c r="F36" s="40">
        <f t="shared" si="2"/>
        <v>50</v>
      </c>
      <c r="G36" s="40">
        <f t="shared" si="3"/>
        <v>0.05</v>
      </c>
      <c r="H36" s="40">
        <f t="shared" si="4"/>
        <v>0.05</v>
      </c>
      <c r="I36" s="40">
        <f t="shared" si="5"/>
        <v>0.05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145</v>
      </c>
      <c r="B37" s="33" t="s">
        <v>164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146</v>
      </c>
      <c r="B38" s="33" t="s">
        <v>165</v>
      </c>
      <c r="C38" s="42">
        <v>309</v>
      </c>
      <c r="D38" s="40">
        <f t="shared" si="0"/>
        <v>3.09</v>
      </c>
      <c r="E38" s="40">
        <f t="shared" si="1"/>
        <v>3.09</v>
      </c>
      <c r="F38" s="40">
        <f t="shared" si="2"/>
        <v>3.09</v>
      </c>
      <c r="G38" s="40">
        <f t="shared" si="3"/>
        <v>3.09</v>
      </c>
      <c r="H38" s="40">
        <f t="shared" si="4"/>
        <v>30.900000000000002</v>
      </c>
      <c r="I38" s="40">
        <f t="shared" si="5"/>
        <v>3.09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118</v>
      </c>
      <c r="D40" s="41">
        <f aca="true" t="shared" si="6" ref="D40:I40">SUM(D23:D38)</f>
        <v>3088.4120000000003</v>
      </c>
      <c r="E40" s="41">
        <f t="shared" si="6"/>
        <v>61.863</v>
      </c>
      <c r="F40" s="41">
        <f t="shared" si="6"/>
        <v>3088.4120000000003</v>
      </c>
      <c r="G40" s="41">
        <f t="shared" si="6"/>
        <v>1585.172</v>
      </c>
      <c r="H40" s="41">
        <f t="shared" si="6"/>
        <v>1832.627</v>
      </c>
      <c r="I40" s="41">
        <f t="shared" si="6"/>
        <v>76.833</v>
      </c>
    </row>
    <row r="42" spans="1:3" ht="12.75">
      <c r="A42" t="s">
        <v>170</v>
      </c>
      <c r="B42">
        <v>120</v>
      </c>
      <c r="C42">
        <f>IF(B42&lt;100,5,IF(B42&lt;1000,10,25))</f>
        <v>10</v>
      </c>
    </row>
    <row r="43" spans="1:2" ht="12.75">
      <c r="A43" t="s">
        <v>171</v>
      </c>
      <c r="B43" t="s">
        <v>172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3">
      <selection activeCell="D28" sqref="D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179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184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149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131</v>
      </c>
      <c r="C20" s="47">
        <v>21.3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hazard'!I4</f>
        <v>9.495735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7</v>
      </c>
      <c r="E28">
        <f>C28*3</f>
        <v>21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23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23</v>
      </c>
    </row>
    <row r="36" ht="7.5" customHeight="1"/>
    <row r="37" spans="2:5" ht="15.75">
      <c r="B37" s="4" t="s">
        <v>47</v>
      </c>
      <c r="E37" s="20">
        <f>E22*E24*E35</f>
        <v>131041.143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8">
      <selection activeCell="C27" sqref="C2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184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IF(C14="Yes",200,IF(C14="No",0))</f>
        <v>200</v>
      </c>
    </row>
    <row r="15" ht="3.75" customHeight="1" thickBot="1"/>
    <row r="16" spans="2:5" ht="26.25" thickBot="1">
      <c r="B16" s="6" t="s">
        <v>149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hazard'!I6</f>
        <v>24.251251000000003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79</v>
      </c>
      <c r="C28" s="27">
        <v>1400</v>
      </c>
      <c r="E28" s="28">
        <f>C28/100</f>
        <v>14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74</v>
      </c>
      <c r="E33">
        <f>IF(C33="Yes (National Park, SAC, NHA)",20,IF(C33="No designation",0))</f>
        <v>20</v>
      </c>
    </row>
    <row r="34" spans="2:5" ht="13.5" thickBot="1">
      <c r="B34" t="s">
        <v>66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54</v>
      </c>
    </row>
    <row r="37" ht="7.5" customHeight="1"/>
    <row r="38" spans="2:5" ht="15.75">
      <c r="B38" s="4" t="s">
        <v>77</v>
      </c>
      <c r="E38" s="20">
        <f>E22*E24*E36</f>
        <v>1047654.0432000001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7">
      <selection activeCell="B11" sqref="B1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181</v>
      </c>
      <c r="B1" s="53"/>
      <c r="C1" s="53"/>
      <c r="D1" s="17"/>
      <c r="E1" s="17"/>
    </row>
    <row r="2" spans="1:5" ht="15.75">
      <c r="A2" s="54" t="s">
        <v>101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102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4" ht="15.75">
      <c r="A12" s="4"/>
      <c r="B12" s="7" t="s">
        <v>103</v>
      </c>
      <c r="C12" s="7" t="s">
        <v>5</v>
      </c>
      <c r="D12" s="5"/>
    </row>
    <row r="13" spans="2:3" ht="12.75">
      <c r="B13" t="s">
        <v>104</v>
      </c>
      <c r="C13" s="16">
        <f>'2. Groundwater'!E37</f>
        <v>131041.143</v>
      </c>
    </row>
    <row r="14" ht="7.5" customHeight="1"/>
    <row r="15" spans="2:3" ht="12.75">
      <c r="B15" t="s">
        <v>105</v>
      </c>
      <c r="C15" s="16">
        <f>'3. Surface Water'!E38</f>
        <v>1047654.0432000001</v>
      </c>
    </row>
    <row r="16" ht="7.5" customHeight="1"/>
    <row r="18" spans="2:3" ht="15.75">
      <c r="B18" s="4" t="s">
        <v>182</v>
      </c>
      <c r="C18" s="20">
        <f>(C13+C15)/100000</f>
        <v>11.786951862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108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107</v>
      </c>
      <c r="B3" s="22" t="s">
        <v>48</v>
      </c>
      <c r="C3" s="22" t="s">
        <v>48</v>
      </c>
      <c r="D3" s="22" t="s">
        <v>48</v>
      </c>
      <c r="E3" s="22" t="s">
        <v>87</v>
      </c>
      <c r="F3" s="22" t="s">
        <v>87</v>
      </c>
    </row>
    <row r="4" spans="1:6" ht="38.25">
      <c r="A4" t="s">
        <v>109</v>
      </c>
      <c r="B4" s="23" t="s">
        <v>49</v>
      </c>
      <c r="C4" s="23" t="s">
        <v>49</v>
      </c>
      <c r="D4" s="6" t="s">
        <v>80</v>
      </c>
      <c r="E4" s="6" t="s">
        <v>49</v>
      </c>
      <c r="F4" s="6" t="s">
        <v>49</v>
      </c>
    </row>
    <row r="5" spans="1:6" ht="12.75">
      <c r="A5" t="s">
        <v>110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169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81</v>
      </c>
      <c r="E8" s="6" t="s">
        <v>49</v>
      </c>
      <c r="F8" s="6" t="s">
        <v>130</v>
      </c>
    </row>
    <row r="9" spans="1:6" ht="38.25">
      <c r="A9" t="s">
        <v>50</v>
      </c>
      <c r="B9" s="6" t="s">
        <v>24</v>
      </c>
      <c r="C9" s="6" t="s">
        <v>49</v>
      </c>
      <c r="D9" s="6" t="s">
        <v>82</v>
      </c>
      <c r="E9" s="6" t="s">
        <v>50</v>
      </c>
      <c r="F9" s="6" t="s">
        <v>86</v>
      </c>
    </row>
    <row r="10" spans="2:6" ht="38.25">
      <c r="B10" s="6" t="s">
        <v>25</v>
      </c>
      <c r="C10" s="6" t="s">
        <v>50</v>
      </c>
      <c r="D10" s="6" t="s">
        <v>83</v>
      </c>
      <c r="E10" s="6"/>
      <c r="F10" s="6"/>
    </row>
    <row r="11" spans="1:6" ht="38.25">
      <c r="A11" s="3" t="s">
        <v>171</v>
      </c>
      <c r="B11" s="6" t="s">
        <v>26</v>
      </c>
      <c r="C11" s="6"/>
      <c r="D11" s="6" t="s">
        <v>84</v>
      </c>
      <c r="E11" s="22" t="s">
        <v>89</v>
      </c>
      <c r="F11" s="6"/>
    </row>
    <row r="12" spans="1:6" ht="51">
      <c r="A12" t="s">
        <v>172</v>
      </c>
      <c r="B12" s="6" t="s">
        <v>27</v>
      </c>
      <c r="C12" s="22" t="s">
        <v>59</v>
      </c>
      <c r="D12" s="6"/>
      <c r="E12" s="6" t="s">
        <v>90</v>
      </c>
      <c r="F12" s="6"/>
    </row>
    <row r="13" spans="1:6" ht="25.5">
      <c r="A13" t="s">
        <v>173</v>
      </c>
      <c r="B13" s="6"/>
      <c r="C13" s="6" t="s">
        <v>23</v>
      </c>
      <c r="D13" s="22" t="s">
        <v>85</v>
      </c>
      <c r="E13" s="6" t="s">
        <v>91</v>
      </c>
      <c r="F13" s="6"/>
    </row>
    <row r="14" spans="2:6" ht="38.25">
      <c r="B14" s="22" t="s">
        <v>30</v>
      </c>
      <c r="C14" s="6" t="s">
        <v>148</v>
      </c>
      <c r="D14" s="6" t="s">
        <v>49</v>
      </c>
      <c r="E14" s="6" t="s">
        <v>92</v>
      </c>
      <c r="F14" s="6"/>
    </row>
    <row r="15" spans="2:6" ht="51">
      <c r="B15" s="6" t="s">
        <v>31</v>
      </c>
      <c r="C15" s="6" t="s">
        <v>150</v>
      </c>
      <c r="D15" s="6" t="s">
        <v>50</v>
      </c>
      <c r="E15" s="6" t="s">
        <v>93</v>
      </c>
      <c r="F15" s="6"/>
    </row>
    <row r="16" spans="2:6" ht="38.25">
      <c r="B16" s="6" t="s">
        <v>32</v>
      </c>
      <c r="C16" s="6" t="s">
        <v>177</v>
      </c>
      <c r="E16" s="6"/>
      <c r="F16" s="6"/>
    </row>
    <row r="17" spans="2:6" ht="12.75">
      <c r="B17" s="6" t="s">
        <v>33</v>
      </c>
      <c r="C17" s="6"/>
      <c r="D17" s="6"/>
      <c r="E17" s="3" t="s">
        <v>122</v>
      </c>
      <c r="F17" s="6"/>
    </row>
    <row r="18" spans="2:6" ht="25.5">
      <c r="B18" s="6"/>
      <c r="C18" s="22" t="s">
        <v>61</v>
      </c>
      <c r="D18" s="6"/>
      <c r="E18" s="6" t="s">
        <v>123</v>
      </c>
      <c r="F18" s="6"/>
    </row>
    <row r="19" spans="2:6" ht="63.75">
      <c r="B19" s="21" t="s">
        <v>22</v>
      </c>
      <c r="C19" s="6" t="s">
        <v>31</v>
      </c>
      <c r="E19" s="6" t="s">
        <v>124</v>
      </c>
      <c r="F19" s="6"/>
    </row>
    <row r="20" spans="2:6" ht="51">
      <c r="B20" s="6" t="s">
        <v>11</v>
      </c>
      <c r="C20" s="6" t="s">
        <v>32</v>
      </c>
      <c r="E20" s="6" t="s">
        <v>125</v>
      </c>
      <c r="F20" s="6"/>
    </row>
    <row r="21" spans="2:6" ht="51">
      <c r="B21" s="6" t="s">
        <v>13</v>
      </c>
      <c r="C21" s="6" t="s">
        <v>33</v>
      </c>
      <c r="E21" s="6" t="s">
        <v>126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94</v>
      </c>
      <c r="F23" s="6"/>
    </row>
    <row r="24" spans="2:6" ht="12.75">
      <c r="B24" s="6" t="s">
        <v>15</v>
      </c>
      <c r="C24" s="6" t="s">
        <v>67</v>
      </c>
      <c r="D24" s="6"/>
      <c r="E24" s="6" t="s">
        <v>128</v>
      </c>
      <c r="F24" s="6"/>
    </row>
    <row r="25" spans="2:6" ht="25.5">
      <c r="B25" s="6" t="s">
        <v>16</v>
      </c>
      <c r="C25" s="6" t="s">
        <v>68</v>
      </c>
      <c r="D25" s="6"/>
      <c r="E25" s="6" t="s">
        <v>129</v>
      </c>
      <c r="F25" s="6"/>
    </row>
    <row r="26" spans="2:6" ht="25.5">
      <c r="B26" s="6" t="s">
        <v>17</v>
      </c>
      <c r="C26" s="6"/>
      <c r="D26" s="6"/>
      <c r="E26" s="6" t="s">
        <v>95</v>
      </c>
      <c r="F26" s="6"/>
    </row>
    <row r="27" spans="2:6" ht="25.5">
      <c r="B27" s="6" t="s">
        <v>18</v>
      </c>
      <c r="C27" s="22" t="s">
        <v>70</v>
      </c>
      <c r="D27" s="6"/>
      <c r="E27" s="6"/>
      <c r="F27" s="6"/>
    </row>
    <row r="28" spans="2:6" ht="25.5">
      <c r="B28" s="6" t="s">
        <v>19</v>
      </c>
      <c r="C28" s="6" t="s">
        <v>75</v>
      </c>
      <c r="D28" s="6"/>
      <c r="E28" s="22" t="s">
        <v>96</v>
      </c>
      <c r="F28" s="6"/>
    </row>
    <row r="29" spans="2:6" ht="25.5">
      <c r="B29" s="6" t="s">
        <v>20</v>
      </c>
      <c r="C29" s="6" t="s">
        <v>69</v>
      </c>
      <c r="D29" s="6"/>
      <c r="E29" s="6" t="s">
        <v>97</v>
      </c>
      <c r="F29" s="6"/>
    </row>
    <row r="30" spans="2:6" ht="12.75">
      <c r="B30" s="6" t="s">
        <v>21</v>
      </c>
      <c r="C30" s="6"/>
      <c r="D30" s="6"/>
      <c r="E30" s="6" t="s">
        <v>98</v>
      </c>
      <c r="F30" s="6"/>
    </row>
    <row r="31" spans="2:6" ht="25.5">
      <c r="B31" s="6"/>
      <c r="C31" s="22" t="s">
        <v>72</v>
      </c>
      <c r="D31" s="6"/>
      <c r="E31" s="6" t="s">
        <v>99</v>
      </c>
      <c r="F31" s="6"/>
    </row>
    <row r="32" spans="2:6" ht="12.75">
      <c r="B32" s="22" t="s">
        <v>39</v>
      </c>
      <c r="C32" s="6" t="s">
        <v>74</v>
      </c>
      <c r="D32" s="6"/>
      <c r="E32" s="6" t="s">
        <v>100</v>
      </c>
      <c r="F32" s="6"/>
    </row>
    <row r="33" spans="2:6" ht="25.5">
      <c r="B33" s="6" t="s">
        <v>40</v>
      </c>
      <c r="C33" s="6" t="s">
        <v>76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86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vincent.gallagher</cp:lastModifiedBy>
  <cp:lastPrinted>2008-02-07T09:50:32Z</cp:lastPrinted>
  <dcterms:created xsi:type="dcterms:W3CDTF">2008-02-06T09:56:34Z</dcterms:created>
  <dcterms:modified xsi:type="dcterms:W3CDTF">2009-03-19T16:31:00Z</dcterms:modified>
  <cp:category/>
  <cp:version/>
  <cp:contentType/>
  <cp:contentStatus/>
</cp:coreProperties>
</file>