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895" windowWidth="15480" windowHeight="555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<sst xmlns="http://schemas.openxmlformats.org/spreadsheetml/2006/main" count="352" uniqueCount="210">
  <si>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</si>
  <si>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</si>
  <si>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</si>
  <si>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</si>
  <si>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</si>
  <si>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</si>
  <si>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</si>
  <si>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</si>
  <si>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</si>
  <si>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</si>
  <si>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</si>
  <si>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</si>
  <si>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</si>
  <si>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</si>
  <si>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</si>
  <si>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</si>
  <si>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</si>
  <si>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</si>
  <si>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</si>
  <si>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</si>
  <si>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</si>
  <si>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</si>
  <si>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</si>
  <si>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</si>
  <si>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</si>
  <si>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</si>
  <si>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</si>
  <si>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</si>
  <si>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</si>
  <si>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</si>
  <si>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</si>
  <si>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</si>
  <si>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</si>
  <si>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</si>
  <si>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</si>
  <si>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</si>
  <si>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</si>
  <si>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</si>
  <si>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</si>
  <si>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</si>
  <si>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</si>
  <si>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</si>
  <si>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</si>
  <si>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</si>
  <si>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</si>
  <si>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</si>
  <si>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</si>
  <si>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</si>
  <si>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</si>
  <si>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</si>
  <si>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</si>
  <si>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</si>
  <si>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</si>
  <si>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</si>
  <si>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</si>
  <si>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</si>
  <si>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</si>
  <si>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</si>
  <si>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</si>
  <si>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</si>
  <si>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</si>
  <si>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</si>
  <si>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</si>
  <si>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</si>
  <si>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</si>
  <si>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</si>
  <si>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</si>
  <si>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</si>
  <si>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</si>
  <si>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</si>
  <si>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</si>
  <si>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</si>
  <si>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</si>
  <si>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</si>
  <si>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</si>
  <si>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</si>
  <si>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</si>
  <si>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</si>
  <si>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</si>
  <si>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</si>
  <si>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</si>
  <si>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</si>
  <si>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</si>
  <si>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</si>
  <si>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</si>
  <si>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</si>
  <si>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</si>
  <si>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</si>
  <si>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</si>
  <si>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</si>
  <si>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</si>
  <si>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</si>
  <si>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</si>
  <si>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</si>
  <si>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</si>
  <si>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</si>
  <si>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</si>
  <si>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</si>
  <si>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</si>
  <si>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</si>
  <si>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</si>
  <si>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</si>
  <si>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</si>
  <si>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</si>
  <si>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</si>
  <si>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</si>
  <si>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</si>
  <si>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</si>
  <si>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</si>
  <si>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</si>
  <si>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</si>
  <si>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</si>
  <si>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</si>
  <si>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</si>
  <si>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</si>
  <si>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</si>
  <si>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</si>
  <si>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</si>
  <si>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</si>
  <si>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</si>
  <si>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</si>
  <si>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</si>
  <si>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</si>
  <si>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</si>
  <si>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</si>
  <si>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</si>
  <si>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</si>
  <si>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</si>
  <si>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</si>
  <si>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</si>
  <si>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</si>
  <si>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</si>
  <si>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</si>
  <si>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</si>
  <si>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</si>
  <si>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</si>
  <si>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</si>
  <si>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</si>
  <si>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</si>
  <si>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</si>
  <si>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</si>
  <si>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</si>
  <si>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</si>
  <si>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</si>
  <si>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</si>
  <si>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</si>
  <si>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</si>
  <si>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</si>
  <si>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</si>
  <si>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</si>
  <si>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</si>
  <si>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</si>
  <si>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</si>
  <si>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</si>
  <si>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</si>
  <si>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</si>
  <si>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</si>
  <si>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</si>
  <si>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</si>
  <si>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</si>
  <si>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</si>
  <si>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</si>
  <si>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</si>
  <si>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</si>
  <si>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</si>
  <si>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</si>
  <si>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</si>
  <si>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</si>
  <si>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</si>
  <si>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</si>
  <si>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</si>
  <si>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</si>
  <si>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</si>
  <si>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</si>
  <si>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</si>
  <si>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</si>
  <si>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</si>
  <si>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</si>
  <si>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</si>
  <si>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</si>
  <si>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</si>
  <si>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</si>
  <si>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</si>
  <si>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</si>
  <si>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</si>
  <si>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</si>
  <si>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</si>
  <si>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</si>
  <si>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</si>
  <si>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</si>
  <si>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</si>
  <si>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</si>
  <si>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</si>
  <si>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</si>
  <si>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</si>
  <si>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</si>
  <si>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</si>
  <si>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</si>
  <si>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</si>
  <si>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</si>
  <si>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</si>
  <si>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</si>
  <si>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</si>
  <si>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</si>
  <si>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</si>
  <si>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Crookhaven</t>
  </si>
  <si>
    <t>29th Sept 2008</t>
  </si>
  <si>
    <t>Fionnuala Ni Mhairtin</t>
  </si>
  <si>
    <t>29th Sept 08</t>
  </si>
  <si>
    <t>CRK_SP02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</si>
</sst>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5.33662629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5.37076965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0.00030777176000000003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0.00030777176000000003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10.708011483519998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89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89</v>
      </c>
      <c r="I20">
        <f>IF(G20&lt;100,0.001,IF(G20&lt;1000,0.01,IF(G20&lt;10000,0.1,IF(G20&lt;100000,1,IF(G20&lt;1000000,10,IF(G20&lt;10000000,100,1000))))))</f>
        <v>0.001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110.59</v>
      </c>
      <c r="D24" s="38">
        <f aca="true" t="shared" si="0" ref="D24:D40">C24*K24</f>
        <v>1105.9</v>
      </c>
      <c r="E24" s="38">
        <f aca="true" t="shared" si="1" ref="E24:E40">C24*L24</f>
        <v>11.059000000000001</v>
      </c>
      <c r="F24" s="38">
        <f aca="true" t="shared" si="2" ref="F24:F40">C24*M24</f>
        <v>1105.9</v>
      </c>
      <c r="G24" s="38">
        <f aca="true" t="shared" si="3" ref="G24:G40">C24*N24</f>
        <v>11.059000000000001</v>
      </c>
      <c r="H24" s="38">
        <f aca="true" t="shared" si="4" ref="H24:H40">C24*O24</f>
        <v>11.059000000000001</v>
      </c>
      <c r="I24" s="38">
        <f aca="true" t="shared" si="5" ref="I24:I40">C24*P24</f>
        <v>11.059000000000001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18.74</v>
      </c>
      <c r="D25" s="38">
        <f t="shared" si="0"/>
        <v>187.39999999999998</v>
      </c>
      <c r="E25" s="38">
        <f t="shared" si="1"/>
        <v>1.8739999999999999</v>
      </c>
      <c r="F25" s="38">
        <f t="shared" si="2"/>
        <v>187.39999999999998</v>
      </c>
      <c r="G25" s="38">
        <f t="shared" si="3"/>
        <v>0.18739999999999998</v>
      </c>
      <c r="H25" s="38">
        <f t="shared" si="4"/>
        <v>1.8739999999999999</v>
      </c>
      <c r="I25" s="38">
        <f t="shared" si="5"/>
        <v>1.8739999999999999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873.2</v>
      </c>
      <c r="D26" s="38">
        <f t="shared" si="0"/>
        <v>8.732000000000001</v>
      </c>
      <c r="E26" s="38">
        <f t="shared" si="1"/>
        <v>8.732000000000001</v>
      </c>
      <c r="F26" s="38">
        <f t="shared" si="2"/>
        <v>8.732000000000001</v>
      </c>
      <c r="G26" s="38">
        <f t="shared" si="3"/>
        <v>0.8732000000000001</v>
      </c>
      <c r="H26" s="38">
        <f t="shared" si="4"/>
        <v>0.8732000000000001</v>
      </c>
      <c r="I26" s="38">
        <f t="shared" si="5"/>
        <v>8.732000000000001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105.18</v>
      </c>
      <c r="D28" s="38">
        <f t="shared" si="0"/>
        <v>1051.8000000000002</v>
      </c>
      <c r="E28" s="38">
        <f t="shared" si="1"/>
        <v>10.518</v>
      </c>
      <c r="F28" s="38">
        <f t="shared" si="2"/>
        <v>1051.8000000000002</v>
      </c>
      <c r="G28" s="38">
        <f t="shared" si="3"/>
        <v>10.518</v>
      </c>
      <c r="H28" s="38">
        <f t="shared" si="4"/>
        <v>10.518</v>
      </c>
      <c r="I28" s="38">
        <f t="shared" si="5"/>
        <v>10.518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70.08</v>
      </c>
      <c r="D29" s="38">
        <f t="shared" si="0"/>
        <v>0</v>
      </c>
      <c r="E29" s="38">
        <f t="shared" si="1"/>
        <v>7.008</v>
      </c>
      <c r="F29" s="38">
        <f t="shared" si="2"/>
        <v>0</v>
      </c>
      <c r="G29" s="38">
        <f t="shared" si="3"/>
        <v>70.08</v>
      </c>
      <c r="H29" s="38">
        <f t="shared" si="4"/>
        <v>70.08</v>
      </c>
      <c r="I29" s="38">
        <f t="shared" si="5"/>
        <v>7.008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18455.6</v>
      </c>
      <c r="D30" s="38">
        <f t="shared" si="0"/>
        <v>18.4556</v>
      </c>
      <c r="E30" s="38">
        <f t="shared" si="1"/>
        <v>184.55599999999998</v>
      </c>
      <c r="F30" s="38">
        <f t="shared" si="2"/>
        <v>18.4556</v>
      </c>
      <c r="G30" s="38">
        <f t="shared" si="3"/>
        <v>184.55599999999998</v>
      </c>
      <c r="H30" s="38">
        <f t="shared" si="4"/>
        <v>184.55599999999998</v>
      </c>
      <c r="I30" s="38">
        <f t="shared" si="5"/>
        <v>184.55599999999998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64.16</v>
      </c>
      <c r="D31" s="38">
        <f t="shared" si="0"/>
        <v>641.5999999999999</v>
      </c>
      <c r="E31" s="38">
        <f t="shared" si="1"/>
        <v>64.16</v>
      </c>
      <c r="F31" s="38">
        <f t="shared" si="2"/>
        <v>641.5999999999999</v>
      </c>
      <c r="G31" s="38">
        <f t="shared" si="3"/>
        <v>64.16</v>
      </c>
      <c r="H31" s="38">
        <f t="shared" si="4"/>
        <v>64.16</v>
      </c>
      <c r="I31" s="38">
        <f t="shared" si="5"/>
        <v>64.16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638.3</v>
      </c>
      <c r="D32" s="38">
        <f t="shared" si="0"/>
        <v>63.83</v>
      </c>
      <c r="E32" s="38">
        <f t="shared" si="1"/>
        <v>0.6383</v>
      </c>
      <c r="F32" s="38">
        <f t="shared" si="2"/>
        <v>63.83</v>
      </c>
      <c r="G32" s="38">
        <f t="shared" si="3"/>
        <v>0</v>
      </c>
      <c r="H32" s="38">
        <f t="shared" si="4"/>
        <v>0</v>
      </c>
      <c r="I32" s="38">
        <f t="shared" si="5"/>
        <v>0.6383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3077.7176</v>
      </c>
      <c r="E42" s="39">
        <f t="shared" si="6"/>
        <v>288.5453</v>
      </c>
      <c r="F42" s="39">
        <f t="shared" si="6"/>
        <v>3077.7176</v>
      </c>
      <c r="G42" s="39">
        <f t="shared" si="6"/>
        <v>341.43359999999996</v>
      </c>
      <c r="H42" s="39">
        <f t="shared" si="6"/>
        <v>343.12019999999995</v>
      </c>
      <c r="I42" s="39">
        <f t="shared" si="6"/>
        <v>288.5453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7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208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400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5.33662629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</v>
      </c>
      <c r="E28">
        <f>C28*3</f>
        <v>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11</v>
      </c>
    </row>
    <row r="36" ht="7.5" customHeight="1"/>
    <row r="37" spans="2:5" ht="15.75">
      <c r="B37" s="4" t="s">
        <v>47</v>
      </c>
      <c r="E37" s="20">
        <f>E22*E24*E35</f>
        <v>23481.155676000002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2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208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5.37076965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30</v>
      </c>
    </row>
    <row r="37" ht="7.5" customHeight="1"/>
    <row r="38" spans="2:5" ht="15.75">
      <c r="B38" s="4" t="s">
        <v>76</v>
      </c>
      <c r="E38" s="20">
        <f>E22*E24*E36</f>
        <v>6444.92358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3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100</v>
      </c>
    </row>
    <row r="17" ht="3.75" customHeight="1"/>
    <row r="18" spans="2:5" ht="12.75">
      <c r="B18" s="3" t="s">
        <v>4</v>
      </c>
      <c r="E18" s="3">
        <f>E14+E16</f>
        <v>100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0.00030777176000000003</v>
      </c>
    </row>
    <row r="21" ht="7.5" customHeight="1"/>
    <row r="22" spans="1:5" ht="12.75">
      <c r="A22" s="3" t="s">
        <v>2</v>
      </c>
      <c r="B22" t="s">
        <v>80</v>
      </c>
      <c r="C22">
        <v>10</v>
      </c>
      <c r="E22">
        <f>IF(C22=0,0,IF(C22&lt;10,1,IF(C22&lt;30,10,IF(C22&lt;100,30,IF(C22&lt;300,100,IF(C22&lt;1000,300,IF(C22&lt;3000,1000,IF(C22&lt;10000,3000,10000))))))))</f>
        <v>10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50</v>
      </c>
    </row>
    <row r="29" ht="7.5" customHeight="1"/>
    <row r="30" spans="2:5" ht="15.75">
      <c r="B30" s="4" t="s">
        <v>83</v>
      </c>
      <c r="E30" s="20">
        <f>E18*E20*E28</f>
        <v>1.5388588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8">
      <selection activeCell="B7" sqref="B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1000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0.00030777176000000003</v>
      </c>
    </row>
    <row r="26" ht="7.5" customHeight="1"/>
    <row r="27" spans="1:5" ht="12.75">
      <c r="A27" s="3" t="s">
        <v>2</v>
      </c>
      <c r="B27" t="s">
        <v>97</v>
      </c>
      <c r="C27">
        <v>45</v>
      </c>
      <c r="E27">
        <f>IF(C27=0,0,IF(C27&lt;10,1,IF(C27&lt;30,10,IF(C27&lt;100,30,IF(C27&lt;300,100,IF(C27&lt;1000,300,IF(C27&lt;3000,1000,IF(C27&lt;10000,3000,10000))))))))</f>
        <v>30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190</v>
      </c>
    </row>
    <row r="36" ht="7.5" customHeight="1"/>
    <row r="37" spans="2:5" ht="15.75">
      <c r="B37" s="4" t="s">
        <v>99</v>
      </c>
      <c r="E37" s="20">
        <f>E23*E25*E35</f>
        <v>58.4766344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20" sqref="B2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23481.155676000002</v>
      </c>
    </row>
    <row r="14" ht="7.5" customHeight="1"/>
    <row r="15" spans="2:3" ht="12.75">
      <c r="B15" t="s">
        <v>112</v>
      </c>
      <c r="C15" s="16">
        <f>'3. Surface Water'!E38</f>
        <v>6444.92358</v>
      </c>
    </row>
    <row r="16" ht="7.5" customHeight="1"/>
    <row r="17" spans="2:3" ht="12.75">
      <c r="B17" t="s">
        <v>113</v>
      </c>
      <c r="C17" s="16">
        <f>'4. Air Pathway'!E30</f>
        <v>1.5388588</v>
      </c>
    </row>
    <row r="18" ht="7.5" customHeight="1"/>
    <row r="19" spans="2:3" ht="12.75">
      <c r="B19" t="s">
        <v>143</v>
      </c>
      <c r="C19" s="16">
        <f>'5. Direct Contact (waste pile)'!E37</f>
        <v>58.4766344</v>
      </c>
    </row>
    <row r="21" spans="2:3" ht="15.75">
      <c r="B21" s="4" t="s">
        <v>203</v>
      </c>
      <c r="C21" s="20">
        <f>(C13+C15+C17+C19)/100000</f>
        <v>0.29986094749200004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2009-01-28T11:48:44Z</dcterms:modified>
  <cp:category/>
  <cp:version/>
  <cp:contentType/>
  <cp:contentStatus/>
</cp:coreProperties>
</file>