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85" windowWidth="15015" windowHeight="4935" tabRatio="989" activeTab="1"/>
  </bookViews>
  <sheets>
    <sheet name="1. Waste hazard" sheetId="1" r:id="rId1"/>
    <sheet name="2. Direct Contact (stream seds)" sheetId="2" r:id="rId2"/>
    <sheet name="3. RiSCS Score" sheetId="3" r:id="rId3"/>
    <sheet name="4. Lookup Tables" sheetId="4" r:id="rId4"/>
  </sheets>
  <definedNames>
    <definedName name="A_containment">'4. Lookup Tables'!$D$8:$D$11</definedName>
    <definedName name="A_distance">'4. Lookup Tables'!$D$13:$D$17</definedName>
    <definedName name="A_protected_areas">'4. Lookup Tables'!$D$14:$D$15</definedName>
    <definedName name="A_releases">'4. Lookup Tables'!$D$4:$D$5</definedName>
    <definedName name="AquiferType">'4. Lookup Tables'!$B$20:$B$30</definedName>
    <definedName name="Conditions_of_restrictions">'4. Lookup Tables'!$E$18:$E$21</definedName>
    <definedName name="DCP_access">'4. Lookup Tables'!$E$12:$E$15</definedName>
    <definedName name="DCP_attractiveness">'4. Lookup Tables'!$E$29:$E$32</definedName>
    <definedName name="DCP_observed">'4. Lookup Tables'!$E$4:$E$5</definedName>
    <definedName name="DCP_recreational">'4. Lookup Tables'!$E$8:$E$9</definedName>
    <definedName name="DCP_workers">'4. Lookup Tables'!$E$24:$E$26</definedName>
    <definedName name="DCS_exposure">'4. Lookup Tables'!$F$4:$F$5</definedName>
    <definedName name="DCS_receptors">'4. Lookup Tables'!$F$8:$F$9</definedName>
    <definedName name="DepthToWaterTable">'4. Lookup Tables'!$B$15:$B$17</definedName>
    <definedName name="GW_Vulnerability">'4. Lookup Tables'!$B$33:$B$39</definedName>
    <definedName name="Marine">'4. Lookup Tables'!$A$8:$A$9</definedName>
    <definedName name="_xlnm.Print_Area" localSheetId="1">'2. Direct Contact (stream seds)'!$A$1:$E$25</definedName>
    <definedName name="_xlnm.Print_Area" localSheetId="2">'3. RiSCS Score'!$A$1:$C$14</definedName>
    <definedName name="Releases">'4. Lookup Tables'!$B$4:$B$5</definedName>
    <definedName name="SiteContainment">'4. Lookup Tables'!$B$8:$B$12</definedName>
    <definedName name="SW_containment">'4. Lookup Tables'!$C$13:$C$16</definedName>
    <definedName name="SW_distance">'4. Lookup Tables'!$C$19:$C$21</definedName>
    <definedName name="SW_exceedances">'4. Lookup Tables'!$C$9:$C$10</definedName>
    <definedName name="SW_fishery">'4. Lookup Tables'!$C$24:$C$25</definedName>
    <definedName name="SW_livestock">'4. Lookup Tables'!$C$36:$C$37</definedName>
    <definedName name="SW_protected_area">'4. Lookup Tables'!$C$32:$C$33</definedName>
    <definedName name="SW_recreational">'4. Lookup Tables'!$C$28:$C$29</definedName>
    <definedName name="SW_releases">'4. Lookup Tables'!$C$4:$C$6</definedName>
    <definedName name="Waste_type">'4. Lookup Tables'!$A$4:$A$5</definedName>
  </definedNames>
  <calcPr fullCalcOnLoad="1"/>
</workbook>
</file>

<file path=xl/sharedStrings.xml><?xml version="1.0" encoding="utf-8"?>
<sst xmlns="http://schemas.openxmlformats.org/spreadsheetml/2006/main" count="232" uniqueCount="170">
  <si>
    <t>Likelihood of release</t>
  </si>
  <si>
    <t>Hazard</t>
  </si>
  <si>
    <t>Receptors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</si>
  <si>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</si>
  <si>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</si>
  <si>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</si>
  <si>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</si>
  <si>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</si>
  <si>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</si>
  <si>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</si>
  <si>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</si>
  <si>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</si>
  <si>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</si>
  <si>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</si>
  <si>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</si>
  <si>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</si>
  <si>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</si>
  <si>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</si>
  <si>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</si>
  <si>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</si>
  <si>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</si>
  <si>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</si>
  <si>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</si>
  <si>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</si>
  <si>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</si>
  <si>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</si>
  <si>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</si>
  <si>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</si>
  <si>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>Depth to water table</t>
  </si>
  <si>
    <t>&lt;10m</t>
  </si>
  <si>
    <t>10 - 30m</t>
  </si>
  <si>
    <t>&gt;30m</t>
  </si>
  <si>
    <t>Receptor SCORE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</si>
  <si>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</si>
  <si>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</si>
  <si>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</si>
  <si>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</si>
  <si>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</si>
  <si>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</si>
  <si>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</si>
  <si>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</si>
  <si>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Releases</t>
  </si>
  <si>
    <t>Yes</t>
  </si>
  <si>
    <t>No</t>
  </si>
  <si>
    <t>Groundwater Pathway</t>
  </si>
  <si>
    <t>Surface Water Pathway</t>
  </si>
  <si>
    <t>Visible discharge</t>
  </si>
  <si>
    <t>Factor</t>
  </si>
  <si>
    <t>Air Pathway</t>
  </si>
  <si>
    <t>Direct Contact  (Waste piles)</t>
  </si>
  <si>
    <t>Direct Contact (stream seds)</t>
  </si>
  <si>
    <t>Exceedances</t>
  </si>
  <si>
    <t>Presence of ONE of the following: dams, diversions and sediment basins or traps</t>
  </si>
  <si>
    <t>Presence of TWO of the following: dams, diversions and sediment basins or traps</t>
  </si>
  <si>
    <t>Presence of all THREE of the following: dams, diversions and sediment basins or traps</t>
  </si>
  <si>
    <t>Containment</t>
  </si>
  <si>
    <t>Distance to nearest surface water drainage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</si>
  <si>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</si>
  <si>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</si>
  <si>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</si>
  <si>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</si>
  <si>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</si>
  <si>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</si>
  <si>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</si>
  <si>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</si>
  <si>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</si>
  <si>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</si>
  <si>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</si>
  <si>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</si>
  <si>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</si>
  <si>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</si>
  <si>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</si>
  <si>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</si>
  <si>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</si>
  <si>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</si>
  <si>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</si>
  <si>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</si>
  <si>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</si>
  <si>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</si>
  <si>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</si>
  <si>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</si>
  <si>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</si>
  <si>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</si>
  <si>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</si>
  <si>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</si>
  <si>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</si>
  <si>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</si>
  <si>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</si>
  <si>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 xml:space="preserve">     Farm within 250m of the waste pile (select from the drop down list)</t>
  </si>
  <si>
    <t>Livestock accessing the stream (select from drop down list)</t>
  </si>
  <si>
    <t>DIRECT CONTACT PATHWAY STREAM SEDIMENT SCORE</t>
  </si>
  <si>
    <t>Stream sediment ID:</t>
  </si>
  <si>
    <t>Geological Survey of Ireland and The Environmental Protection Agency©</t>
  </si>
  <si>
    <t>Waste pile ID:</t>
  </si>
  <si>
    <t>Pathway</t>
  </si>
  <si>
    <t>Quantity</t>
  </si>
  <si>
    <t>Waste type</t>
  </si>
  <si>
    <t>Hazard scoring</t>
  </si>
  <si>
    <t>Solid</t>
  </si>
  <si>
    <t>Liquid</t>
  </si>
  <si>
    <t>Contaminated stream sediments (enter value in m)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</si>
  <si>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</si>
  <si>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</si>
  <si>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</si>
  <si>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</si>
  <si>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</si>
  <si>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</si>
  <si>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</si>
  <si>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Toxicity numbers</t>
  </si>
  <si>
    <t>Totals</t>
  </si>
  <si>
    <t>Direct Contact (stream sediments)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</si>
  <si>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</si>
  <si>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</si>
  <si>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</si>
  <si>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</si>
  <si>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</si>
  <si>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</si>
  <si>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</si>
  <si>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</si>
  <si>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</si>
  <si>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>Direct Contact (stream sediments)</t>
  </si>
  <si>
    <t>Stream Sediments</t>
  </si>
  <si>
    <t xml:space="preserve"> </t>
  </si>
  <si>
    <t>Antimony</t>
  </si>
  <si>
    <t>Cadmium</t>
  </si>
  <si>
    <t>Silver</t>
  </si>
  <si>
    <t>Uranium</t>
  </si>
  <si>
    <t>Thorium</t>
  </si>
  <si>
    <t>Lead</t>
  </si>
  <si>
    <t>Selenium</t>
  </si>
  <si>
    <t>Arsenic</t>
  </si>
  <si>
    <t>Mercury</t>
  </si>
  <si>
    <t>Zinc</t>
  </si>
  <si>
    <t>Copper</t>
  </si>
  <si>
    <t>Nickel</t>
  </si>
  <si>
    <t>Iron</t>
  </si>
  <si>
    <t>Manganese</t>
  </si>
  <si>
    <t>Barium</t>
  </si>
  <si>
    <t>Chromium</t>
  </si>
  <si>
    <t>Vanadium</t>
  </si>
  <si>
    <t>Fionnuala Ni Mhairtin</t>
  </si>
  <si>
    <t>Is there an observed discharge to the sea?</t>
  </si>
  <si>
    <t>Observed discharge</t>
  </si>
  <si>
    <t>Human ingestion &amp; inhalation</t>
  </si>
  <si>
    <t>HMS - Scoring System Direct Contact (Stream Sediments) Pathway</t>
  </si>
  <si>
    <t>HMS - SS Direct Contact Pathway (stream sediments)</t>
  </si>
  <si>
    <t>TOTAL HMS-SS SCORE</t>
  </si>
  <si>
    <t>HMS - SS Overall Score for Individual waste pile or discharge</t>
  </si>
  <si>
    <t>Sb (enter Maximum value in ppm)</t>
  </si>
  <si>
    <t>As (enter Maximum value in ppm)</t>
  </si>
  <si>
    <t>Ba (enter Maximum value in ppm)</t>
  </si>
  <si>
    <t>Cd (enter Maximum value in ppm)</t>
  </si>
  <si>
    <t>Cr (enter Maximum value in ppm)</t>
  </si>
  <si>
    <t>Cu (enter Maximum value in ppm)</t>
  </si>
  <si>
    <t>Fe (enter Maximum value in ppm)</t>
  </si>
  <si>
    <t>Pb (enter Maximum value in ppm)</t>
  </si>
  <si>
    <t>Mn (enter Maximum value in ppm)</t>
  </si>
  <si>
    <t>Hg (enter Maximum value in ppm)</t>
  </si>
  <si>
    <t>Ni (enter Maximum value in ppm)</t>
  </si>
  <si>
    <t>Se (enter Maximum value in ppm)</t>
  </si>
  <si>
    <t>Ag (enter Maximum value in ppm)</t>
  </si>
  <si>
    <t>Th (enter Maximum value in ppm)</t>
  </si>
  <si>
    <t>U (enter Maximum value in ppm)</t>
  </si>
  <si>
    <t>V (enter Maximum value in ppm)</t>
  </si>
  <si>
    <t>Zn (enter Maximum value in ppm)</t>
  </si>
  <si>
    <t>Glendlough Valley</t>
  </si>
  <si>
    <t>GLD_SS</t>
  </si>
  <si>
    <t>8th Oct 2008</t>
  </si>
  <si>
    <t>Glendalough Valley</t>
  </si>
  <si>
    <t>8th Sept 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</si>
</sst>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4" width="14.00390625" style="0" customWidth="1"/>
    <col min="5" max="9" width="10.7109375" style="0" customWidth="1"/>
    <col min="10" max="10" width="4.7109375" style="0" customWidth="1"/>
    <col min="11" max="11" width="12.421875" style="0" customWidth="1"/>
    <col min="12" max="12" width="10.7109375" style="0" customWidth="1"/>
    <col min="13" max="13" width="11.140625" style="0" customWidth="1"/>
    <col min="14" max="17" width="10.7109375" style="0" customWidth="1"/>
  </cols>
  <sheetData>
    <row r="1" spans="1:9" ht="23.25">
      <c r="A1" s="39" t="s">
        <v>144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92</v>
      </c>
      <c r="B2" s="40"/>
      <c r="C2" s="40"/>
      <c r="D2" s="40"/>
      <c r="E2" s="40"/>
      <c r="F2" s="40"/>
      <c r="G2" s="40"/>
      <c r="H2" s="40"/>
      <c r="I2" s="40"/>
    </row>
    <row r="3" ht="3.75" customHeight="1"/>
    <row r="4" spans="1:9" ht="12.75">
      <c r="A4" s="11" t="s">
        <v>7</v>
      </c>
      <c r="B4" t="s">
        <v>165</v>
      </c>
      <c r="D4" s="2" t="s">
        <v>122</v>
      </c>
      <c r="I4" s="33" t="s">
        <v>122</v>
      </c>
    </row>
    <row r="5" spans="1:9" ht="3.75" customHeight="1">
      <c r="A5" s="11"/>
      <c r="I5" s="34"/>
    </row>
    <row r="6" spans="1:9" ht="12.75">
      <c r="A6" s="11" t="s">
        <v>6</v>
      </c>
      <c r="B6" t="s">
        <v>166</v>
      </c>
      <c r="D6" s="2" t="s">
        <v>122</v>
      </c>
      <c r="I6" s="33" t="s">
        <v>122</v>
      </c>
    </row>
    <row r="7" spans="1:9" ht="3.75" customHeight="1">
      <c r="A7" s="11"/>
      <c r="I7" s="34"/>
    </row>
    <row r="8" spans="1:9" ht="12.75">
      <c r="A8" s="11" t="s">
        <v>8</v>
      </c>
      <c r="B8" t="s">
        <v>167</v>
      </c>
      <c r="D8" s="2" t="s">
        <v>122</v>
      </c>
      <c r="I8" s="33" t="s">
        <v>122</v>
      </c>
    </row>
    <row r="9" spans="1:9" ht="3.75" customHeight="1">
      <c r="A9" s="11"/>
      <c r="I9" s="34"/>
    </row>
    <row r="10" spans="1:9" ht="12.75">
      <c r="A10" s="11" t="s">
        <v>9</v>
      </c>
      <c r="B10" t="s">
        <v>140</v>
      </c>
      <c r="D10" s="2" t="s">
        <v>122</v>
      </c>
      <c r="I10" s="33" t="s">
        <v>122</v>
      </c>
    </row>
    <row r="11" ht="3.75" customHeight="1">
      <c r="I11" s="34"/>
    </row>
    <row r="12" spans="1:9" ht="12.75">
      <c r="A12" s="11" t="s">
        <v>96</v>
      </c>
      <c r="B12" s="35" t="s">
        <v>121</v>
      </c>
      <c r="D12" s="2" t="s">
        <v>110</v>
      </c>
      <c r="I12" s="33">
        <f>IF(G18="","ERROR",(I18*E40)/10000)</f>
        <v>390.060144</v>
      </c>
    </row>
    <row r="13" spans="1:4" ht="3.75" customHeight="1">
      <c r="A13" s="11"/>
      <c r="D13" s="2"/>
    </row>
    <row r="14" spans="1:4" ht="25.5">
      <c r="A14" s="31" t="s">
        <v>141</v>
      </c>
      <c r="B14" t="s">
        <v>43</v>
      </c>
      <c r="D14" s="2"/>
    </row>
    <row r="15" ht="7.5" customHeight="1"/>
    <row r="17" ht="3.75" customHeight="1"/>
    <row r="18" spans="1:17" ht="12.75">
      <c r="A18" s="2" t="s">
        <v>95</v>
      </c>
      <c r="B18" t="s">
        <v>100</v>
      </c>
      <c r="E18" s="22"/>
      <c r="G18">
        <v>752</v>
      </c>
      <c r="I18">
        <f>IF(G18&lt;10,0.001,IF(G18&lt;50,0.01,IF(G18&lt;100,0.1,IF(G18&lt;150,1,IF(G18&lt;250,10,IF(G18&lt;500,100,1000))))))</f>
        <v>1000</v>
      </c>
      <c r="K18" s="38" t="s">
        <v>108</v>
      </c>
      <c r="L18" s="38"/>
      <c r="M18" s="38"/>
      <c r="N18" s="38"/>
      <c r="O18" s="38"/>
      <c r="P18" s="38"/>
      <c r="Q18" s="24"/>
    </row>
    <row r="19" spans="1:17" ht="12.75">
      <c r="A19" s="2"/>
      <c r="E19" s="22"/>
      <c r="K19" s="24"/>
      <c r="L19" s="24"/>
      <c r="M19" s="24"/>
      <c r="N19" s="24"/>
      <c r="O19" s="24"/>
      <c r="P19" s="24"/>
      <c r="Q19" s="24"/>
    </row>
    <row r="20" spans="4:17" ht="12.75" customHeight="1">
      <c r="D20" s="37" t="s">
        <v>102</v>
      </c>
      <c r="E20" s="37"/>
      <c r="F20" s="37" t="s">
        <v>103</v>
      </c>
      <c r="G20" s="37"/>
      <c r="H20" s="37"/>
      <c r="I20" s="37"/>
      <c r="J20" s="25"/>
      <c r="K20" s="37" t="s">
        <v>102</v>
      </c>
      <c r="L20" s="37"/>
      <c r="M20" s="37" t="s">
        <v>103</v>
      </c>
      <c r="N20" s="37"/>
      <c r="O20" s="37"/>
      <c r="P20" s="37"/>
      <c r="Q20" s="25"/>
    </row>
    <row r="21" spans="1:16" ht="38.25">
      <c r="A21" s="2" t="s">
        <v>101</v>
      </c>
      <c r="C21" s="23"/>
      <c r="D21" s="26" t="s">
        <v>143</v>
      </c>
      <c r="E21" s="26" t="s">
        <v>105</v>
      </c>
      <c r="F21" s="26" t="s">
        <v>104</v>
      </c>
      <c r="G21" s="26" t="s">
        <v>106</v>
      </c>
      <c r="H21" s="26" t="s">
        <v>107</v>
      </c>
      <c r="I21" s="26" t="s">
        <v>105</v>
      </c>
      <c r="K21" s="26" t="s">
        <v>143</v>
      </c>
      <c r="L21" s="26" t="s">
        <v>105</v>
      </c>
      <c r="M21" s="26" t="s">
        <v>104</v>
      </c>
      <c r="N21" s="26" t="s">
        <v>106</v>
      </c>
      <c r="O21" s="26" t="s">
        <v>107</v>
      </c>
      <c r="P21" s="26" t="s">
        <v>105</v>
      </c>
    </row>
    <row r="22" spans="1:16" ht="12.75">
      <c r="A22" t="s">
        <v>123</v>
      </c>
      <c r="B22" s="20" t="s">
        <v>148</v>
      </c>
      <c r="C22" s="30">
        <v>0</v>
      </c>
      <c r="D22" s="28">
        <f aca="true" t="shared" si="0" ref="D22:D38">C22*K22</f>
        <v>0</v>
      </c>
      <c r="E22" s="28">
        <f aca="true" t="shared" si="1" ref="E22:E38">C22*L22</f>
        <v>0</v>
      </c>
      <c r="F22" s="28">
        <f aca="true" t="shared" si="2" ref="F22:F38">C22*M22</f>
        <v>0</v>
      </c>
      <c r="G22" s="28">
        <f aca="true" t="shared" si="3" ref="G22:G38">C22*N22</f>
        <v>0</v>
      </c>
      <c r="H22" s="28">
        <f aca="true" t="shared" si="4" ref="H22:H38">C22*O22</f>
        <v>0</v>
      </c>
      <c r="I22" s="28">
        <f aca="true" t="shared" si="5" ref="I22:I38">C22*P22</f>
        <v>0</v>
      </c>
      <c r="K22" s="27">
        <v>10</v>
      </c>
      <c r="L22" s="27">
        <v>0.1</v>
      </c>
      <c r="M22" s="27">
        <v>10</v>
      </c>
      <c r="N22" s="27">
        <v>0.1</v>
      </c>
      <c r="O22" s="27">
        <v>0.1</v>
      </c>
      <c r="P22" s="27">
        <v>0.1</v>
      </c>
    </row>
    <row r="23" spans="1:16" ht="12.75">
      <c r="A23" s="2" t="s">
        <v>130</v>
      </c>
      <c r="B23" s="20" t="s">
        <v>149</v>
      </c>
      <c r="C23" s="30">
        <v>98.58</v>
      </c>
      <c r="D23" s="28">
        <f t="shared" si="0"/>
        <v>985.8</v>
      </c>
      <c r="E23" s="28">
        <f t="shared" si="1"/>
        <v>9.858</v>
      </c>
      <c r="F23" s="28">
        <f t="shared" si="2"/>
        <v>985.8</v>
      </c>
      <c r="G23" s="28">
        <f t="shared" si="3"/>
        <v>0.9858</v>
      </c>
      <c r="H23" s="28">
        <f t="shared" si="4"/>
        <v>9.858</v>
      </c>
      <c r="I23" s="28">
        <f t="shared" si="5"/>
        <v>9.858</v>
      </c>
      <c r="K23" s="27">
        <v>10</v>
      </c>
      <c r="L23" s="27">
        <v>0.1</v>
      </c>
      <c r="M23" s="27">
        <v>10</v>
      </c>
      <c r="N23" s="27">
        <v>0.01</v>
      </c>
      <c r="O23" s="27">
        <v>0.1</v>
      </c>
      <c r="P23" s="27">
        <v>0.1</v>
      </c>
    </row>
    <row r="24" spans="1:16" ht="12.75">
      <c r="A24" t="s">
        <v>137</v>
      </c>
      <c r="B24" s="20" t="s">
        <v>150</v>
      </c>
      <c r="C24" s="30">
        <v>269.9</v>
      </c>
      <c r="D24" s="28">
        <f t="shared" si="0"/>
        <v>2.699</v>
      </c>
      <c r="E24" s="28">
        <f t="shared" si="1"/>
        <v>2.699</v>
      </c>
      <c r="F24" s="28">
        <f t="shared" si="2"/>
        <v>2.699</v>
      </c>
      <c r="G24" s="28">
        <f t="shared" si="3"/>
        <v>0.2699</v>
      </c>
      <c r="H24" s="28">
        <f t="shared" si="4"/>
        <v>0.2699</v>
      </c>
      <c r="I24" s="28">
        <f t="shared" si="5"/>
        <v>2.699</v>
      </c>
      <c r="K24" s="27">
        <v>0.01</v>
      </c>
      <c r="L24" s="27">
        <v>0.01</v>
      </c>
      <c r="M24" s="27">
        <v>0.01</v>
      </c>
      <c r="N24" s="27">
        <v>0.001</v>
      </c>
      <c r="O24" s="27">
        <v>0.001</v>
      </c>
      <c r="P24" s="27">
        <v>0.01</v>
      </c>
    </row>
    <row r="25" spans="1:22" ht="12.75">
      <c r="A25" t="s">
        <v>124</v>
      </c>
      <c r="B25" s="20" t="s">
        <v>151</v>
      </c>
      <c r="C25" s="30">
        <v>0</v>
      </c>
      <c r="D25" s="28">
        <f t="shared" si="0"/>
        <v>0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K25" s="27">
        <v>10</v>
      </c>
      <c r="L25" s="27">
        <v>10</v>
      </c>
      <c r="M25" s="27">
        <v>10</v>
      </c>
      <c r="N25" s="27">
        <v>10</v>
      </c>
      <c r="O25" s="27">
        <v>1</v>
      </c>
      <c r="P25" s="27">
        <v>10</v>
      </c>
      <c r="R25" s="21"/>
      <c r="S25" s="21"/>
      <c r="T25" s="21"/>
      <c r="U25" s="21"/>
      <c r="V25" s="1"/>
    </row>
    <row r="26" spans="1:16" ht="12.75">
      <c r="A26" t="s">
        <v>138</v>
      </c>
      <c r="B26" s="20" t="s">
        <v>152</v>
      </c>
      <c r="C26" s="30">
        <v>0</v>
      </c>
      <c r="D26" s="28">
        <f t="shared" si="0"/>
        <v>0</v>
      </c>
      <c r="E26" s="28">
        <f t="shared" si="1"/>
        <v>0</v>
      </c>
      <c r="F26" s="28">
        <f t="shared" si="2"/>
        <v>0</v>
      </c>
      <c r="G26" s="28">
        <f t="shared" si="3"/>
        <v>0</v>
      </c>
      <c r="H26" s="28">
        <f t="shared" si="4"/>
        <v>0</v>
      </c>
      <c r="I26" s="28">
        <f t="shared" si="5"/>
        <v>0</v>
      </c>
      <c r="K26" s="27">
        <v>10</v>
      </c>
      <c r="L26" s="27">
        <v>0.1</v>
      </c>
      <c r="M26" s="27">
        <v>10</v>
      </c>
      <c r="N26" s="27">
        <v>0.1</v>
      </c>
      <c r="O26" s="27">
        <v>0.1</v>
      </c>
      <c r="P26" s="27">
        <v>0.1</v>
      </c>
    </row>
    <row r="27" spans="1:16" ht="12.75">
      <c r="A27" s="2" t="s">
        <v>133</v>
      </c>
      <c r="B27" s="20" t="s">
        <v>153</v>
      </c>
      <c r="C27" s="30">
        <v>216.04</v>
      </c>
      <c r="D27" s="28">
        <f t="shared" si="0"/>
        <v>0</v>
      </c>
      <c r="E27" s="28">
        <f t="shared" si="1"/>
        <v>21.604</v>
      </c>
      <c r="F27" s="28">
        <f t="shared" si="2"/>
        <v>0</v>
      </c>
      <c r="G27" s="28">
        <f t="shared" si="3"/>
        <v>216.04</v>
      </c>
      <c r="H27" s="28">
        <f t="shared" si="4"/>
        <v>216.04</v>
      </c>
      <c r="I27" s="28">
        <f t="shared" si="5"/>
        <v>21.604</v>
      </c>
      <c r="K27" s="27">
        <v>0</v>
      </c>
      <c r="L27" s="27">
        <v>0.1</v>
      </c>
      <c r="M27" s="27">
        <v>0</v>
      </c>
      <c r="N27" s="27">
        <v>1</v>
      </c>
      <c r="O27" s="27">
        <v>1</v>
      </c>
      <c r="P27" s="27">
        <v>0.1</v>
      </c>
    </row>
    <row r="28" spans="1:16" ht="12.75">
      <c r="A28" t="s">
        <v>135</v>
      </c>
      <c r="B28" s="20" t="s">
        <v>154</v>
      </c>
      <c r="C28" s="30">
        <v>29181.35</v>
      </c>
      <c r="D28" s="28">
        <f t="shared" si="0"/>
        <v>29.18135</v>
      </c>
      <c r="E28" s="28">
        <f t="shared" si="1"/>
        <v>291.8135</v>
      </c>
      <c r="F28" s="28">
        <f t="shared" si="2"/>
        <v>29.18135</v>
      </c>
      <c r="G28" s="28">
        <f t="shared" si="3"/>
        <v>291.8135</v>
      </c>
      <c r="H28" s="28">
        <f t="shared" si="4"/>
        <v>291.8135</v>
      </c>
      <c r="I28" s="28">
        <f t="shared" si="5"/>
        <v>291.8135</v>
      </c>
      <c r="K28" s="27">
        <v>0.001</v>
      </c>
      <c r="L28" s="27">
        <v>0.01</v>
      </c>
      <c r="M28" s="27">
        <v>0.001</v>
      </c>
      <c r="N28" s="27">
        <v>0.01</v>
      </c>
      <c r="O28" s="27">
        <v>0.01</v>
      </c>
      <c r="P28" s="27">
        <v>0.01</v>
      </c>
    </row>
    <row r="29" spans="1:22" ht="12.75">
      <c r="A29" t="s">
        <v>128</v>
      </c>
      <c r="B29" s="20" t="s">
        <v>155</v>
      </c>
      <c r="C29" s="30">
        <v>3546.57</v>
      </c>
      <c r="D29" s="28">
        <f t="shared" si="0"/>
        <v>35465.700000000004</v>
      </c>
      <c r="E29" s="28">
        <f t="shared" si="1"/>
        <v>3546.57</v>
      </c>
      <c r="F29" s="28">
        <f t="shared" si="2"/>
        <v>35465.700000000004</v>
      </c>
      <c r="G29" s="28">
        <f t="shared" si="3"/>
        <v>3546.57</v>
      </c>
      <c r="H29" s="28">
        <f t="shared" si="4"/>
        <v>3546.57</v>
      </c>
      <c r="I29" s="28">
        <f t="shared" si="5"/>
        <v>3546.57</v>
      </c>
      <c r="K29" s="27">
        <v>10</v>
      </c>
      <c r="L29" s="27">
        <v>1</v>
      </c>
      <c r="M29" s="27">
        <v>10</v>
      </c>
      <c r="N29" s="27">
        <v>1</v>
      </c>
      <c r="O29" s="27">
        <v>1</v>
      </c>
      <c r="P29" s="27">
        <v>1</v>
      </c>
      <c r="R29" s="21"/>
      <c r="S29" s="21"/>
      <c r="T29" s="21"/>
      <c r="U29" s="21"/>
      <c r="V29" s="1"/>
    </row>
    <row r="30" spans="1:16" ht="12.75">
      <c r="A30" s="2" t="s">
        <v>136</v>
      </c>
      <c r="B30" s="20" t="s">
        <v>156</v>
      </c>
      <c r="C30" s="30">
        <v>3169.84</v>
      </c>
      <c r="D30" s="28">
        <f t="shared" si="0"/>
        <v>316.98400000000004</v>
      </c>
      <c r="E30" s="28">
        <f t="shared" si="1"/>
        <v>3.16984</v>
      </c>
      <c r="F30" s="28">
        <f t="shared" si="2"/>
        <v>316.98400000000004</v>
      </c>
      <c r="G30" s="28">
        <f t="shared" si="3"/>
        <v>0</v>
      </c>
      <c r="H30" s="28">
        <f t="shared" si="4"/>
        <v>0</v>
      </c>
      <c r="I30" s="28">
        <f t="shared" si="5"/>
        <v>3.16984</v>
      </c>
      <c r="K30" s="27">
        <v>0.1</v>
      </c>
      <c r="L30" s="27">
        <v>0.001</v>
      </c>
      <c r="M30" s="27">
        <v>0.1</v>
      </c>
      <c r="N30" s="27">
        <v>0</v>
      </c>
      <c r="O30" s="27">
        <v>0</v>
      </c>
      <c r="P30" s="27">
        <v>0.001</v>
      </c>
    </row>
    <row r="31" spans="1:16" ht="12.75">
      <c r="A31" t="s">
        <v>131</v>
      </c>
      <c r="B31" s="20" t="s">
        <v>157</v>
      </c>
      <c r="C31" s="30">
        <v>0</v>
      </c>
      <c r="D31" s="28">
        <f t="shared" si="0"/>
        <v>0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K31" s="27">
        <v>10</v>
      </c>
      <c r="L31" s="27">
        <v>1</v>
      </c>
      <c r="M31" s="27">
        <v>10</v>
      </c>
      <c r="N31" s="27">
        <v>10</v>
      </c>
      <c r="O31" s="27">
        <v>10</v>
      </c>
      <c r="P31" s="27">
        <v>1</v>
      </c>
    </row>
    <row r="32" spans="1:16" ht="12.75">
      <c r="A32" t="s">
        <v>134</v>
      </c>
      <c r="B32" s="20" t="s">
        <v>158</v>
      </c>
      <c r="C32" s="30">
        <v>0</v>
      </c>
      <c r="D32" s="28">
        <f t="shared" si="0"/>
        <v>0</v>
      </c>
      <c r="E32" s="28">
        <f t="shared" si="1"/>
        <v>0</v>
      </c>
      <c r="F32" s="28">
        <f t="shared" si="2"/>
        <v>0</v>
      </c>
      <c r="G32" s="28">
        <f t="shared" si="3"/>
        <v>0</v>
      </c>
      <c r="H32" s="28">
        <f t="shared" si="4"/>
        <v>0</v>
      </c>
      <c r="I32" s="28">
        <f t="shared" si="5"/>
        <v>0</v>
      </c>
      <c r="K32" s="27">
        <v>10</v>
      </c>
      <c r="L32" s="27">
        <v>0.1</v>
      </c>
      <c r="M32" s="27">
        <v>10</v>
      </c>
      <c r="N32" s="27">
        <v>0.1</v>
      </c>
      <c r="O32" s="27">
        <v>1</v>
      </c>
      <c r="P32" s="27">
        <v>0.1</v>
      </c>
    </row>
    <row r="33" spans="1:16" ht="12.75">
      <c r="A33" t="s">
        <v>129</v>
      </c>
      <c r="B33" s="20" t="s">
        <v>159</v>
      </c>
      <c r="C33" s="30">
        <v>0</v>
      </c>
      <c r="D33" s="28">
        <f t="shared" si="0"/>
        <v>0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K33" s="27">
        <v>0.1</v>
      </c>
      <c r="L33" s="27">
        <v>1</v>
      </c>
      <c r="M33" s="27">
        <v>0.1</v>
      </c>
      <c r="N33" s="27">
        <v>1</v>
      </c>
      <c r="O33" s="27">
        <v>0.1</v>
      </c>
      <c r="P33" s="27">
        <v>1</v>
      </c>
    </row>
    <row r="34" spans="1:22" ht="12.75">
      <c r="A34" s="2" t="s">
        <v>125</v>
      </c>
      <c r="B34" s="20" t="s">
        <v>160</v>
      </c>
      <c r="C34" s="30">
        <v>0</v>
      </c>
      <c r="D34" s="28">
        <f t="shared" si="0"/>
        <v>0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K34" s="27">
        <v>0.1</v>
      </c>
      <c r="L34" s="27">
        <v>0.01</v>
      </c>
      <c r="M34" s="27">
        <v>0.1</v>
      </c>
      <c r="N34" s="27">
        <v>10</v>
      </c>
      <c r="O34" s="27">
        <v>10</v>
      </c>
      <c r="P34" s="27">
        <v>0.01</v>
      </c>
      <c r="R34" s="1"/>
      <c r="S34" s="1"/>
      <c r="T34" s="1"/>
      <c r="U34" s="1"/>
      <c r="V34" s="1"/>
    </row>
    <row r="35" spans="1:22" ht="12.75">
      <c r="A35" s="2" t="s">
        <v>127</v>
      </c>
      <c r="B35" s="20" t="s">
        <v>161</v>
      </c>
      <c r="C35" s="30">
        <v>0</v>
      </c>
      <c r="D35" s="28">
        <f t="shared" si="0"/>
        <v>0</v>
      </c>
      <c r="E35" s="28">
        <f t="shared" si="1"/>
        <v>0</v>
      </c>
      <c r="F35" s="28">
        <f t="shared" si="2"/>
        <v>0</v>
      </c>
      <c r="G35" s="28">
        <f t="shared" si="3"/>
        <v>0</v>
      </c>
      <c r="H35" s="28">
        <f t="shared" si="4"/>
        <v>0</v>
      </c>
      <c r="I35" s="28">
        <f t="shared" si="5"/>
        <v>0</v>
      </c>
      <c r="K35" s="27">
        <v>10</v>
      </c>
      <c r="L35" s="27">
        <v>0.01</v>
      </c>
      <c r="M35" s="27">
        <v>10</v>
      </c>
      <c r="N35" s="27">
        <v>0.01</v>
      </c>
      <c r="O35" s="27">
        <v>0.01</v>
      </c>
      <c r="P35" s="27">
        <v>0.01</v>
      </c>
      <c r="R35" s="1"/>
      <c r="S35" s="1"/>
      <c r="T35" s="1"/>
      <c r="U35" s="1"/>
      <c r="V35" s="1"/>
    </row>
    <row r="36" spans="1:22" ht="12.75">
      <c r="A36" s="2" t="s">
        <v>126</v>
      </c>
      <c r="B36" s="20" t="s">
        <v>162</v>
      </c>
      <c r="C36" s="30">
        <v>0</v>
      </c>
      <c r="D36" s="28">
        <f t="shared" si="0"/>
        <v>0</v>
      </c>
      <c r="E36" s="28">
        <f t="shared" si="1"/>
        <v>0</v>
      </c>
      <c r="F36" s="28">
        <f t="shared" si="2"/>
        <v>0</v>
      </c>
      <c r="G36" s="28">
        <f t="shared" si="3"/>
        <v>0</v>
      </c>
      <c r="H36" s="28">
        <f t="shared" si="4"/>
        <v>0</v>
      </c>
      <c r="I36" s="28">
        <f t="shared" si="5"/>
        <v>0</v>
      </c>
      <c r="K36" s="27">
        <v>10</v>
      </c>
      <c r="L36" s="27">
        <v>0.01</v>
      </c>
      <c r="M36" s="27">
        <v>10</v>
      </c>
      <c r="N36" s="27">
        <v>0.01</v>
      </c>
      <c r="O36" s="27">
        <v>0.01</v>
      </c>
      <c r="P36" s="27">
        <v>0.01</v>
      </c>
      <c r="R36" s="1"/>
      <c r="S36" s="1"/>
      <c r="T36" s="1"/>
      <c r="U36" s="1"/>
      <c r="V36" s="1"/>
    </row>
    <row r="37" spans="1:16" ht="12.75">
      <c r="A37" s="2" t="s">
        <v>139</v>
      </c>
      <c r="B37" s="20" t="s">
        <v>163</v>
      </c>
      <c r="C37" s="30">
        <v>0</v>
      </c>
      <c r="D37" s="28">
        <f t="shared" si="0"/>
        <v>0</v>
      </c>
      <c r="E37" s="28">
        <f t="shared" si="1"/>
        <v>0</v>
      </c>
      <c r="F37" s="28">
        <f t="shared" si="2"/>
        <v>0</v>
      </c>
      <c r="G37" s="28">
        <f t="shared" si="3"/>
        <v>0</v>
      </c>
      <c r="H37" s="28">
        <f t="shared" si="4"/>
        <v>0</v>
      </c>
      <c r="I37" s="28">
        <f t="shared" si="5"/>
        <v>0</v>
      </c>
      <c r="K37" s="27">
        <v>0.1</v>
      </c>
      <c r="L37" s="27">
        <v>0.1</v>
      </c>
      <c r="M37" s="27">
        <v>0.1</v>
      </c>
      <c r="N37" s="27">
        <v>0</v>
      </c>
      <c r="O37" s="27">
        <v>0</v>
      </c>
      <c r="P37" s="27">
        <v>0.1</v>
      </c>
    </row>
    <row r="38" spans="1:16" ht="12.75">
      <c r="A38" t="s">
        <v>132</v>
      </c>
      <c r="B38" s="20" t="s">
        <v>164</v>
      </c>
      <c r="C38" s="30">
        <v>2488.71</v>
      </c>
      <c r="D38" s="28">
        <f t="shared" si="0"/>
        <v>24.8871</v>
      </c>
      <c r="E38" s="28">
        <f t="shared" si="1"/>
        <v>24.8871</v>
      </c>
      <c r="F38" s="28">
        <f t="shared" si="2"/>
        <v>24.8871</v>
      </c>
      <c r="G38" s="28">
        <f t="shared" si="3"/>
        <v>24.8871</v>
      </c>
      <c r="H38" s="28">
        <f t="shared" si="4"/>
        <v>248.871</v>
      </c>
      <c r="I38" s="28">
        <f t="shared" si="5"/>
        <v>24.8871</v>
      </c>
      <c r="K38" s="27">
        <v>0.01</v>
      </c>
      <c r="L38" s="27">
        <v>0.01</v>
      </c>
      <c r="M38" s="27">
        <v>0.01</v>
      </c>
      <c r="N38" s="27">
        <v>0.01</v>
      </c>
      <c r="O38" s="27">
        <v>0.1</v>
      </c>
      <c r="P38" s="27">
        <v>0.01</v>
      </c>
    </row>
    <row r="39" ht="3.75" customHeight="1"/>
    <row r="40" spans="2:9" ht="12.75">
      <c r="B40" s="20" t="s">
        <v>109</v>
      </c>
      <c r="D40" s="29">
        <f aca="true" t="shared" si="6" ref="D40:I40">SUM(D22:D38)</f>
        <v>36825.25145</v>
      </c>
      <c r="E40" s="29">
        <f t="shared" si="6"/>
        <v>3900.60144</v>
      </c>
      <c r="F40" s="29">
        <f t="shared" si="6"/>
        <v>36825.25145</v>
      </c>
      <c r="G40" s="29">
        <f t="shared" si="6"/>
        <v>4080.5663</v>
      </c>
      <c r="H40" s="29">
        <f t="shared" si="6"/>
        <v>4313.4224</v>
      </c>
      <c r="I40" s="29">
        <f t="shared" si="6"/>
        <v>3900.60144</v>
      </c>
    </row>
  </sheetData>
  <mergeCells count="7">
    <mergeCell ref="M20:P20"/>
    <mergeCell ref="K18:P18"/>
    <mergeCell ref="A1:I1"/>
    <mergeCell ref="A2:I2"/>
    <mergeCell ref="D20:E20"/>
    <mergeCell ref="F20:I20"/>
    <mergeCell ref="K20:L20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39" t="s">
        <v>145</v>
      </c>
      <c r="B1" s="39"/>
      <c r="C1" s="39"/>
      <c r="D1" s="39"/>
      <c r="E1" s="39"/>
    </row>
    <row r="2" spans="1:5" ht="15.75">
      <c r="A2" s="40" t="s">
        <v>92</v>
      </c>
      <c r="B2" s="40"/>
      <c r="C2" s="40"/>
      <c r="D2" s="40"/>
      <c r="E2" s="40"/>
    </row>
    <row r="3" ht="3.75" customHeight="1"/>
    <row r="4" spans="1:2" ht="12.75">
      <c r="A4" s="11" t="s">
        <v>7</v>
      </c>
      <c r="B4" t="s">
        <v>168</v>
      </c>
    </row>
    <row r="5" ht="3.75" customHeight="1">
      <c r="A5" s="11"/>
    </row>
    <row r="6" spans="1:2" ht="12.75">
      <c r="A6" s="11" t="s">
        <v>91</v>
      </c>
      <c r="B6" t="s">
        <v>166</v>
      </c>
    </row>
    <row r="7" ht="3.75" customHeight="1">
      <c r="A7" s="11"/>
    </row>
    <row r="8" spans="1:2" ht="12.75">
      <c r="A8" s="11" t="s">
        <v>8</v>
      </c>
      <c r="B8" t="s">
        <v>169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5" ht="15.75">
      <c r="A12" s="3"/>
      <c r="B12" s="6" t="s">
        <v>47</v>
      </c>
      <c r="C12" s="6" t="s">
        <v>5</v>
      </c>
      <c r="D12" s="4"/>
      <c r="E12" s="6" t="s">
        <v>4</v>
      </c>
    </row>
    <row r="13" ht="3.75" customHeight="1"/>
    <row r="14" spans="1:2" ht="12.75">
      <c r="A14" s="2" t="s">
        <v>0</v>
      </c>
      <c r="B14" t="s">
        <v>74</v>
      </c>
    </row>
    <row r="15" spans="2:5" ht="25.5">
      <c r="B15" s="5" t="s">
        <v>88</v>
      </c>
      <c r="C15" s="7" t="s">
        <v>42</v>
      </c>
      <c r="E15" s="7">
        <f>IF(C15="Yes",200,IF(C15="No",0))</f>
        <v>200</v>
      </c>
    </row>
    <row r="16" ht="3.75" customHeight="1"/>
    <row r="17" spans="2:5" ht="12.75">
      <c r="B17" s="2" t="s">
        <v>3</v>
      </c>
      <c r="E17" s="2">
        <f>E15</f>
        <v>200</v>
      </c>
    </row>
    <row r="18" ht="7.5" customHeight="1">
      <c r="B18" s="2"/>
    </row>
    <row r="19" spans="1:5" ht="12.75">
      <c r="A19" s="2" t="s">
        <v>1</v>
      </c>
      <c r="B19" s="2" t="s">
        <v>116</v>
      </c>
      <c r="E19" s="32">
        <f>'1. Waste hazard'!I12</f>
        <v>390.060144</v>
      </c>
    </row>
    <row r="20" ht="7.5" customHeight="1"/>
    <row r="21" spans="1:5" ht="12.75">
      <c r="A21" s="2" t="s">
        <v>2</v>
      </c>
      <c r="B21" t="s">
        <v>89</v>
      </c>
      <c r="C21" t="s">
        <v>119</v>
      </c>
      <c r="E21" s="7">
        <f>IF(C21="Livestock observed in stream or other signs, eg, hoof marks",200,IF(C21="Unknown",100))</f>
        <v>200</v>
      </c>
    </row>
    <row r="22" ht="3.75" customHeight="1"/>
    <row r="23" spans="2:5" ht="12.75">
      <c r="B23" s="2" t="s">
        <v>32</v>
      </c>
      <c r="E23" s="2">
        <f>E21</f>
        <v>200</v>
      </c>
    </row>
    <row r="24" ht="7.5" customHeight="1"/>
    <row r="25" spans="2:5" ht="15.75">
      <c r="B25" s="3" t="s">
        <v>90</v>
      </c>
      <c r="E25" s="12">
        <f>E17*E19*E23</f>
        <v>15602405.76</v>
      </c>
    </row>
  </sheetData>
  <mergeCells count="2">
    <mergeCell ref="A1:E1"/>
    <mergeCell ref="A2:E2"/>
  </mergeCells>
  <dataValidations count="2">
    <dataValidation type="list" allowBlank="1" showInputMessage="1" showErrorMessage="1" errorTitle="DCS Receptors" error="Please select from the drop down list." sqref="C21">
      <formula1>DCS_receptors</formula1>
    </dataValidation>
    <dataValidation type="list" allowBlank="1" showInputMessage="1" showErrorMessage="1" errorTitle="DCS observed exposure" error="Please select from the drop dowm list." sqref="C15">
      <formula1>DCS_exposure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B19" sqref="B1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39" t="s">
        <v>147</v>
      </c>
      <c r="B1" s="39"/>
      <c r="C1" s="39"/>
      <c r="D1" s="9"/>
      <c r="E1" s="9"/>
    </row>
    <row r="2" spans="1:5" ht="15.75">
      <c r="A2" s="40" t="s">
        <v>92</v>
      </c>
      <c r="B2" s="40"/>
      <c r="C2" s="40"/>
      <c r="D2" s="10"/>
      <c r="E2" s="10"/>
    </row>
    <row r="3" ht="3.75" customHeight="1"/>
    <row r="4" spans="1:2" ht="12.75">
      <c r="A4" s="11" t="s">
        <v>7</v>
      </c>
      <c r="B4" t="s">
        <v>168</v>
      </c>
    </row>
    <row r="5" ht="3.75" customHeight="1">
      <c r="A5" s="11"/>
    </row>
    <row r="6" spans="1:2" ht="12.75">
      <c r="A6" s="11" t="s">
        <v>93</v>
      </c>
      <c r="B6" t="s">
        <v>166</v>
      </c>
    </row>
    <row r="7" ht="3.75" customHeight="1">
      <c r="A7" s="11"/>
    </row>
    <row r="8" spans="1:2" ht="12.75">
      <c r="A8" s="11" t="s">
        <v>8</v>
      </c>
      <c r="B8" t="s">
        <v>167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4" ht="15.75">
      <c r="A12" s="3"/>
      <c r="B12" s="6" t="s">
        <v>94</v>
      </c>
      <c r="C12" s="6" t="s">
        <v>4</v>
      </c>
      <c r="D12" s="4"/>
    </row>
    <row r="14" spans="2:3" ht="12.75">
      <c r="B14" t="s">
        <v>120</v>
      </c>
      <c r="C14" s="8">
        <f>'2. Direct Contact (stream seds)'!E25</f>
        <v>15602405.76</v>
      </c>
    </row>
    <row r="16" spans="2:3" ht="15.75">
      <c r="B16" s="3" t="s">
        <v>146</v>
      </c>
      <c r="C16" s="36">
        <f>C14/100000</f>
        <v>156.0240576</v>
      </c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2.75"/>
  <cols>
    <col min="1" max="6" width="30.7109375" style="0" customWidth="1"/>
  </cols>
  <sheetData>
    <row r="1" spans="1:6" ht="12.75">
      <c r="A1" s="2" t="s">
        <v>97</v>
      </c>
      <c r="B1" s="13" t="s">
        <v>44</v>
      </c>
      <c r="C1" s="13" t="s">
        <v>45</v>
      </c>
      <c r="D1" s="13" t="s">
        <v>48</v>
      </c>
      <c r="E1" s="13" t="s">
        <v>49</v>
      </c>
      <c r="F1" s="13" t="s">
        <v>50</v>
      </c>
    </row>
    <row r="2" spans="2:6" ht="12.75">
      <c r="B2" s="14"/>
      <c r="C2" s="5"/>
      <c r="D2" s="5"/>
      <c r="E2" s="5"/>
      <c r="F2" s="5"/>
    </row>
    <row r="3" spans="1:6" ht="12.75">
      <c r="A3" s="2" t="s">
        <v>96</v>
      </c>
      <c r="B3" s="14" t="s">
        <v>41</v>
      </c>
      <c r="C3" s="14" t="s">
        <v>41</v>
      </c>
      <c r="D3" s="14" t="s">
        <v>41</v>
      </c>
      <c r="E3" s="14" t="s">
        <v>74</v>
      </c>
      <c r="F3" s="14" t="s">
        <v>74</v>
      </c>
    </row>
    <row r="4" spans="1:6" ht="38.25">
      <c r="A4" t="s">
        <v>98</v>
      </c>
      <c r="B4" s="15" t="s">
        <v>42</v>
      </c>
      <c r="C4" s="15" t="s">
        <v>42</v>
      </c>
      <c r="D4" s="5" t="s">
        <v>67</v>
      </c>
      <c r="E4" s="5" t="s">
        <v>42</v>
      </c>
      <c r="F4" s="5" t="s">
        <v>42</v>
      </c>
    </row>
    <row r="5" spans="1:6" ht="12.75">
      <c r="A5" t="s">
        <v>99</v>
      </c>
      <c r="B5" s="15" t="s">
        <v>43</v>
      </c>
      <c r="C5" s="5" t="s">
        <v>46</v>
      </c>
      <c r="D5" s="5" t="s">
        <v>43</v>
      </c>
      <c r="E5" s="5" t="s">
        <v>43</v>
      </c>
      <c r="F5" s="5" t="s">
        <v>43</v>
      </c>
    </row>
    <row r="6" spans="2:6" ht="12.75">
      <c r="B6" s="14"/>
      <c r="C6" s="15" t="s">
        <v>43</v>
      </c>
      <c r="D6" s="5"/>
      <c r="E6" s="5"/>
      <c r="F6" s="5"/>
    </row>
    <row r="7" spans="1:6" ht="12.75">
      <c r="A7" s="2" t="s">
        <v>142</v>
      </c>
      <c r="B7" s="14" t="s">
        <v>27</v>
      </c>
      <c r="C7" s="5"/>
      <c r="D7" s="14" t="s">
        <v>55</v>
      </c>
      <c r="E7" s="14" t="s">
        <v>75</v>
      </c>
      <c r="F7" s="14" t="s">
        <v>2</v>
      </c>
    </row>
    <row r="8" spans="1:6" ht="25.5">
      <c r="A8" t="s">
        <v>42</v>
      </c>
      <c r="B8" s="15" t="s">
        <v>22</v>
      </c>
      <c r="C8" s="16" t="s">
        <v>51</v>
      </c>
      <c r="D8" s="5" t="s">
        <v>68</v>
      </c>
      <c r="E8" s="5" t="s">
        <v>42</v>
      </c>
      <c r="F8" s="5" t="s">
        <v>119</v>
      </c>
    </row>
    <row r="9" spans="1:6" ht="38.25">
      <c r="A9" t="s">
        <v>43</v>
      </c>
      <c r="B9" s="5" t="s">
        <v>23</v>
      </c>
      <c r="C9" s="5" t="s">
        <v>42</v>
      </c>
      <c r="D9" s="5" t="s">
        <v>69</v>
      </c>
      <c r="E9" s="5" t="s">
        <v>43</v>
      </c>
      <c r="F9" s="5" t="s">
        <v>73</v>
      </c>
    </row>
    <row r="10" spans="2:6" ht="38.25">
      <c r="B10" s="5" t="s">
        <v>24</v>
      </c>
      <c r="C10" s="5" t="s">
        <v>43</v>
      </c>
      <c r="D10" s="5" t="s">
        <v>70</v>
      </c>
      <c r="E10" s="5"/>
      <c r="F10" s="5"/>
    </row>
    <row r="11" spans="2:6" ht="38.25">
      <c r="B11" s="5" t="s">
        <v>25</v>
      </c>
      <c r="C11" s="5"/>
      <c r="D11" s="5" t="s">
        <v>71</v>
      </c>
      <c r="E11" s="14" t="s">
        <v>76</v>
      </c>
      <c r="F11" s="5"/>
    </row>
    <row r="12" spans="2:6" ht="51">
      <c r="B12" s="5" t="s">
        <v>26</v>
      </c>
      <c r="C12" s="14" t="s">
        <v>55</v>
      </c>
      <c r="D12" s="5"/>
      <c r="E12" s="5" t="s">
        <v>77</v>
      </c>
      <c r="F12" s="5"/>
    </row>
    <row r="13" spans="2:6" ht="25.5">
      <c r="B13" s="5"/>
      <c r="C13" s="5" t="s">
        <v>22</v>
      </c>
      <c r="D13" s="14" t="s">
        <v>72</v>
      </c>
      <c r="E13" s="5" t="s">
        <v>78</v>
      </c>
      <c r="F13" s="5"/>
    </row>
    <row r="14" spans="2:6" ht="38.25">
      <c r="B14" s="14" t="s">
        <v>28</v>
      </c>
      <c r="C14" s="5" t="s">
        <v>52</v>
      </c>
      <c r="D14" s="5" t="s">
        <v>42</v>
      </c>
      <c r="E14" s="5" t="s">
        <v>79</v>
      </c>
      <c r="F14" s="5"/>
    </row>
    <row r="15" spans="2:6" ht="51">
      <c r="B15" s="5" t="s">
        <v>29</v>
      </c>
      <c r="C15" s="5" t="s">
        <v>53</v>
      </c>
      <c r="D15" s="5" t="s">
        <v>43</v>
      </c>
      <c r="E15" s="5" t="s">
        <v>80</v>
      </c>
      <c r="F15" s="5"/>
    </row>
    <row r="16" spans="2:6" ht="38.25">
      <c r="B16" s="5" t="s">
        <v>30</v>
      </c>
      <c r="C16" s="5" t="s">
        <v>54</v>
      </c>
      <c r="E16" s="5"/>
      <c r="F16" s="5"/>
    </row>
    <row r="17" spans="2:6" ht="12.75">
      <c r="B17" s="5" t="s">
        <v>31</v>
      </c>
      <c r="C17" s="5"/>
      <c r="D17" s="5"/>
      <c r="E17" s="2" t="s">
        <v>111</v>
      </c>
      <c r="F17" s="5"/>
    </row>
    <row r="18" spans="2:6" ht="25.5">
      <c r="B18" s="5"/>
      <c r="C18" s="14" t="s">
        <v>56</v>
      </c>
      <c r="D18" s="5"/>
      <c r="E18" s="5" t="s">
        <v>112</v>
      </c>
      <c r="F18" s="5"/>
    </row>
    <row r="19" spans="2:6" ht="63.75">
      <c r="B19" s="13" t="s">
        <v>21</v>
      </c>
      <c r="C19" s="5" t="s">
        <v>29</v>
      </c>
      <c r="E19" s="5" t="s">
        <v>113</v>
      </c>
      <c r="F19" s="5"/>
    </row>
    <row r="20" spans="2:6" ht="51">
      <c r="B20" s="5" t="s">
        <v>10</v>
      </c>
      <c r="C20" s="5" t="s">
        <v>30</v>
      </c>
      <c r="E20" s="5" t="s">
        <v>114</v>
      </c>
      <c r="F20" s="5"/>
    </row>
    <row r="21" spans="2:6" ht="51">
      <c r="B21" s="5" t="s">
        <v>12</v>
      </c>
      <c r="C21" s="5" t="s">
        <v>31</v>
      </c>
      <c r="E21" s="5" t="s">
        <v>115</v>
      </c>
      <c r="F21" s="5"/>
    </row>
    <row r="22" spans="2:6" ht="12.75">
      <c r="B22" s="5" t="s">
        <v>11</v>
      </c>
      <c r="C22" s="5"/>
      <c r="D22" s="5"/>
      <c r="F22" s="5"/>
    </row>
    <row r="23" spans="2:6" ht="25.5">
      <c r="B23" s="5" t="s">
        <v>13</v>
      </c>
      <c r="C23" s="14" t="s">
        <v>61</v>
      </c>
      <c r="D23" s="5"/>
      <c r="E23" s="14" t="s">
        <v>81</v>
      </c>
      <c r="F23" s="5"/>
    </row>
    <row r="24" spans="2:6" ht="12.75">
      <c r="B24" s="5" t="s">
        <v>14</v>
      </c>
      <c r="C24" s="5" t="s">
        <v>57</v>
      </c>
      <c r="D24" s="5"/>
      <c r="E24" s="5" t="s">
        <v>117</v>
      </c>
      <c r="F24" s="5"/>
    </row>
    <row r="25" spans="2:6" ht="25.5">
      <c r="B25" s="5" t="s">
        <v>15</v>
      </c>
      <c r="C25" s="5" t="s">
        <v>58</v>
      </c>
      <c r="D25" s="5"/>
      <c r="E25" s="5" t="s">
        <v>118</v>
      </c>
      <c r="F25" s="5"/>
    </row>
    <row r="26" spans="2:6" ht="25.5">
      <c r="B26" s="5" t="s">
        <v>16</v>
      </c>
      <c r="C26" s="5"/>
      <c r="D26" s="5"/>
      <c r="E26" s="5" t="s">
        <v>82</v>
      </c>
      <c r="F26" s="5"/>
    </row>
    <row r="27" spans="2:6" ht="25.5">
      <c r="B27" s="5" t="s">
        <v>17</v>
      </c>
      <c r="C27" s="14" t="s">
        <v>60</v>
      </c>
      <c r="D27" s="5"/>
      <c r="E27" s="5"/>
      <c r="F27" s="5"/>
    </row>
    <row r="28" spans="2:6" ht="25.5">
      <c r="B28" s="5" t="s">
        <v>18</v>
      </c>
      <c r="C28" s="5" t="s">
        <v>65</v>
      </c>
      <c r="D28" s="5"/>
      <c r="E28" s="14" t="s">
        <v>83</v>
      </c>
      <c r="F28" s="5"/>
    </row>
    <row r="29" spans="2:6" ht="25.5">
      <c r="B29" s="5" t="s">
        <v>19</v>
      </c>
      <c r="C29" s="5" t="s">
        <v>59</v>
      </c>
      <c r="D29" s="5"/>
      <c r="E29" s="5" t="s">
        <v>84</v>
      </c>
      <c r="F29" s="5"/>
    </row>
    <row r="30" spans="2:6" ht="12.75">
      <c r="B30" s="5" t="s">
        <v>20</v>
      </c>
      <c r="C30" s="5"/>
      <c r="D30" s="5"/>
      <c r="E30" s="5" t="s">
        <v>85</v>
      </c>
      <c r="F30" s="5"/>
    </row>
    <row r="31" spans="2:6" ht="25.5">
      <c r="B31" s="5"/>
      <c r="C31" s="14" t="s">
        <v>62</v>
      </c>
      <c r="D31" s="5"/>
      <c r="E31" s="5" t="s">
        <v>86</v>
      </c>
      <c r="F31" s="5"/>
    </row>
    <row r="32" spans="2:6" ht="12.75">
      <c r="B32" s="14" t="s">
        <v>33</v>
      </c>
      <c r="C32" s="5" t="s">
        <v>64</v>
      </c>
      <c r="D32" s="5"/>
      <c r="E32" s="5" t="s">
        <v>87</v>
      </c>
      <c r="F32" s="5"/>
    </row>
    <row r="33" spans="2:6" ht="25.5">
      <c r="B33" s="5" t="s">
        <v>34</v>
      </c>
      <c r="C33" s="5" t="s">
        <v>66</v>
      </c>
      <c r="D33" s="5"/>
      <c r="F33" s="5"/>
    </row>
    <row r="34" spans="2:6" ht="12.75">
      <c r="B34" s="5" t="s">
        <v>35</v>
      </c>
      <c r="C34" s="5"/>
      <c r="D34" s="5"/>
      <c r="F34" s="5"/>
    </row>
    <row r="35" spans="2:6" ht="12.75">
      <c r="B35" s="5" t="s">
        <v>36</v>
      </c>
      <c r="C35" s="14" t="s">
        <v>63</v>
      </c>
      <c r="D35" s="5"/>
      <c r="F35" s="5"/>
    </row>
    <row r="36" spans="2:6" ht="12.75">
      <c r="B36" s="5" t="s">
        <v>37</v>
      </c>
      <c r="C36" s="5" t="s">
        <v>42</v>
      </c>
      <c r="D36" s="5"/>
      <c r="F36" s="5"/>
    </row>
    <row r="37" spans="2:6" ht="12.75">
      <c r="B37" s="5" t="s">
        <v>38</v>
      </c>
      <c r="C37" s="5" t="s">
        <v>43</v>
      </c>
      <c r="D37" s="5"/>
      <c r="F37" s="5"/>
    </row>
    <row r="38" spans="2:6" ht="12.75">
      <c r="B38" s="5" t="s">
        <v>39</v>
      </c>
      <c r="C38" s="5"/>
      <c r="D38" s="5"/>
      <c r="E38" s="5"/>
      <c r="F38" s="5"/>
    </row>
    <row r="39" spans="2:6" ht="12.75">
      <c r="B39" s="5" t="s">
        <v>40</v>
      </c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17"/>
      <c r="E42" s="5"/>
      <c r="F42" s="5"/>
    </row>
    <row r="43" spans="2:6" ht="12.75">
      <c r="B43" s="5"/>
      <c r="C43" s="5"/>
      <c r="D43" s="18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19"/>
      <c r="F47" s="5"/>
    </row>
    <row r="48" spans="2:6" ht="12.75">
      <c r="B48" s="5"/>
      <c r="C48" s="5"/>
      <c r="D48" s="5"/>
      <c r="E48" s="19"/>
      <c r="F48" s="5"/>
    </row>
    <row r="49" spans="2:6" ht="12.75">
      <c r="B49" s="5"/>
      <c r="C49" s="5"/>
      <c r="D49" s="5"/>
      <c r="E49" s="19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2009-01-28T15:58:58Z</dcterms:modified>
  <cp:category/>
  <cp:version/>
  <cp:contentType/>
  <cp:contentStatus/>
</cp:coreProperties>
</file>